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C:\Users\morgank\Desktop\data - final check\For Publication\"/>
    </mc:Choice>
  </mc:AlternateContent>
  <xr:revisionPtr revIDLastSave="0" documentId="13_ncr:1_{D08435EF-0CCC-4887-A798-B8B0AE5D833D}" xr6:coauthVersionLast="45" xr6:coauthVersionMax="45" xr10:uidLastSave="{00000000-0000-0000-0000-000000000000}"/>
  <bookViews>
    <workbookView xWindow="-120" yWindow="-120" windowWidth="29040" windowHeight="17640" tabRatio="662" xr2:uid="{00000000-000D-0000-FFFF-FFFF00000000}"/>
  </bookViews>
  <sheets>
    <sheet name="Overview" sheetId="21" r:id="rId1"/>
    <sheet name="Information and Glossary" sheetId="23" r:id="rId2"/>
    <sheet name="Test 5 chart" sheetId="22" r:id="rId3"/>
    <sheet name="Environmental conditions" sheetId="18" r:id="rId4"/>
    <sheet name="Leather book cover" sheetId="28" r:id="rId5"/>
    <sheet name="Synthetic leather" sheetId="24" r:id="rId6"/>
    <sheet name="100% Polyolefin" sheetId="29" r:id="rId7"/>
    <sheet name="100% Cotton" sheetId="25" r:id="rId8"/>
    <sheet name="Nylon webbing" sheetId="26" r:id="rId9"/>
  </sheets>
  <definedNames>
    <definedName name="_xlnm.Print_Area" localSheetId="7">'100% Cotton'!$A$3:$L$33</definedName>
    <definedName name="_xlnm.Print_Area" localSheetId="6">'100% Polyolefin'!$A$3:$L$33</definedName>
    <definedName name="_xlnm.Print_Area" localSheetId="4">'Leather book cover'!$A$2:$L$32</definedName>
    <definedName name="_xlnm.Print_Area" localSheetId="8">'Nylon webbing'!$A$3:$L$35</definedName>
    <definedName name="_xlnm.Print_Area" localSheetId="5">'Synthetic leather'!$A$2:$L$32</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4" i="26" l="1"/>
  <c r="E58" i="26"/>
  <c r="E52" i="26"/>
  <c r="E46" i="26"/>
  <c r="E40" i="26"/>
  <c r="E63" i="29"/>
  <c r="E57" i="29"/>
  <c r="E51" i="29"/>
  <c r="E45" i="29"/>
  <c r="E39" i="29"/>
  <c r="E61" i="24"/>
  <c r="D59" i="24"/>
  <c r="D58" i="24"/>
  <c r="D57" i="24"/>
  <c r="D56" i="24"/>
  <c r="D55" i="24"/>
  <c r="E55" i="24" s="1"/>
  <c r="D53" i="24"/>
  <c r="D52" i="24"/>
  <c r="D51" i="24"/>
  <c r="D50" i="24"/>
  <c r="D49" i="24"/>
  <c r="E49" i="24" s="1"/>
  <c r="D47" i="24"/>
  <c r="D46" i="24"/>
  <c r="D45" i="24"/>
  <c r="D44" i="24"/>
  <c r="D43" i="24"/>
  <c r="E43" i="24" s="1"/>
  <c r="D41" i="24"/>
  <c r="D40" i="24"/>
  <c r="D39" i="24"/>
  <c r="D38" i="24"/>
  <c r="D37" i="24"/>
  <c r="E37" i="24" s="1"/>
  <c r="E61" i="28"/>
  <c r="E55" i="28"/>
  <c r="D50" i="28"/>
  <c r="E49" i="28"/>
  <c r="D47" i="28"/>
  <c r="D46" i="28"/>
  <c r="D44" i="28"/>
  <c r="E43" i="28"/>
  <c r="D41" i="28"/>
  <c r="D40" i="28"/>
  <c r="D39" i="28"/>
  <c r="D38" i="28"/>
  <c r="D37" i="28"/>
  <c r="E37" i="28" s="1"/>
  <c r="P5" i="29" l="1"/>
  <c r="P4" i="24"/>
  <c r="G33" i="29" l="1"/>
  <c r="G32" i="29"/>
  <c r="G31" i="29"/>
  <c r="G30" i="29"/>
  <c r="G29" i="29"/>
  <c r="G28" i="29"/>
  <c r="F28" i="29"/>
  <c r="E28" i="29"/>
  <c r="G27" i="29"/>
  <c r="G26" i="29"/>
  <c r="G25" i="29"/>
  <c r="G24" i="29"/>
  <c r="G23" i="29"/>
  <c r="G22" i="29"/>
  <c r="F22" i="29"/>
  <c r="E22" i="29"/>
  <c r="G21" i="29"/>
  <c r="G20" i="29"/>
  <c r="G19" i="29"/>
  <c r="G18" i="29"/>
  <c r="G17" i="29"/>
  <c r="G16" i="29"/>
  <c r="F16" i="29"/>
  <c r="E16" i="29"/>
  <c r="G15" i="29"/>
  <c r="G14" i="29"/>
  <c r="G13" i="29"/>
  <c r="G12" i="29"/>
  <c r="G11" i="29"/>
  <c r="G10" i="29"/>
  <c r="F10" i="29"/>
  <c r="E10" i="29"/>
  <c r="G9" i="29"/>
  <c r="G8" i="29"/>
  <c r="G7" i="29"/>
  <c r="G6" i="29"/>
  <c r="G5" i="29"/>
  <c r="G4" i="29"/>
  <c r="F4" i="29"/>
  <c r="E4" i="29"/>
  <c r="G32" i="28"/>
  <c r="G31" i="28"/>
  <c r="G30" i="28"/>
  <c r="G29" i="28"/>
  <c r="G28" i="28"/>
  <c r="G27" i="28"/>
  <c r="F27" i="28"/>
  <c r="E27" i="28"/>
  <c r="G26" i="28"/>
  <c r="G25" i="28"/>
  <c r="G24" i="28"/>
  <c r="G23" i="28"/>
  <c r="G22" i="28"/>
  <c r="G21" i="28"/>
  <c r="F21" i="28"/>
  <c r="E21" i="28"/>
  <c r="G20" i="28"/>
  <c r="G19" i="28"/>
  <c r="G18" i="28"/>
  <c r="G17" i="28"/>
  <c r="D16" i="28"/>
  <c r="G16" i="28" s="1"/>
  <c r="G15" i="28"/>
  <c r="F15" i="28"/>
  <c r="E15" i="28"/>
  <c r="G14" i="28"/>
  <c r="D13" i="28"/>
  <c r="G13" i="28" s="1"/>
  <c r="D12" i="28"/>
  <c r="G12" i="28" s="1"/>
  <c r="G11" i="28"/>
  <c r="D10" i="28"/>
  <c r="G10" i="28" s="1"/>
  <c r="G9" i="28"/>
  <c r="F9" i="28"/>
  <c r="E9" i="28"/>
  <c r="G8" i="28"/>
  <c r="D7" i="28"/>
  <c r="G7" i="28" s="1"/>
  <c r="D6" i="28"/>
  <c r="G6" i="28" s="1"/>
  <c r="D5" i="28"/>
  <c r="G5" i="28" s="1"/>
  <c r="P4" i="28"/>
  <c r="D4" i="28"/>
  <c r="G4" i="28" s="1"/>
  <c r="D3" i="28"/>
  <c r="I4" i="29" l="1"/>
  <c r="K4" i="29" s="1"/>
  <c r="L4" i="29" s="1"/>
  <c r="H4" i="29"/>
  <c r="J4" i="29" s="1"/>
  <c r="I10" i="29"/>
  <c r="K10" i="29" s="1"/>
  <c r="L10" i="29" s="1"/>
  <c r="H10" i="29"/>
  <c r="I16" i="29"/>
  <c r="K16" i="29" s="1"/>
  <c r="L16" i="29" s="1"/>
  <c r="H16" i="29"/>
  <c r="I22" i="29"/>
  <c r="K22" i="29" s="1"/>
  <c r="L22" i="29" s="1"/>
  <c r="H22" i="29"/>
  <c r="I28" i="29"/>
  <c r="K28" i="29" s="1"/>
  <c r="L28" i="29" s="1"/>
  <c r="H28" i="29"/>
  <c r="G3" i="28"/>
  <c r="F3" i="28"/>
  <c r="E3" i="28"/>
  <c r="I9" i="28"/>
  <c r="K9" i="28" s="1"/>
  <c r="L9" i="28" s="1"/>
  <c r="H9" i="28"/>
  <c r="I15" i="28"/>
  <c r="K15" i="28" s="1"/>
  <c r="L15" i="28" s="1"/>
  <c r="H15" i="28"/>
  <c r="I21" i="28"/>
  <c r="K21" i="28" s="1"/>
  <c r="L21" i="28" s="1"/>
  <c r="H21" i="28"/>
  <c r="I27" i="28"/>
  <c r="K27" i="28" s="1"/>
  <c r="L27" i="28" s="1"/>
  <c r="H27" i="28"/>
  <c r="B31" i="22"/>
  <c r="B32" i="22" s="1"/>
  <c r="E30" i="22"/>
  <c r="F30" i="22" s="1"/>
  <c r="C30" i="22"/>
  <c r="G33" i="26"/>
  <c r="G32" i="26"/>
  <c r="G31" i="26"/>
  <c r="G30" i="26"/>
  <c r="G29" i="26"/>
  <c r="G28" i="26"/>
  <c r="I28" i="26" s="1"/>
  <c r="K28" i="26" s="1"/>
  <c r="L28" i="26" s="1"/>
  <c r="F28" i="26"/>
  <c r="E28" i="26"/>
  <c r="G27" i="26"/>
  <c r="G26" i="26"/>
  <c r="G25" i="26"/>
  <c r="G24" i="26"/>
  <c r="G23" i="26"/>
  <c r="G22" i="26"/>
  <c r="H22" i="26" s="1"/>
  <c r="F22" i="26"/>
  <c r="E22" i="26"/>
  <c r="G21" i="26"/>
  <c r="G20" i="26"/>
  <c r="G19" i="26"/>
  <c r="G18" i="26"/>
  <c r="G17" i="26"/>
  <c r="G16" i="26"/>
  <c r="F16" i="26"/>
  <c r="E16" i="26"/>
  <c r="G15" i="26"/>
  <c r="G14" i="26"/>
  <c r="G13" i="26"/>
  <c r="G12" i="26"/>
  <c r="G11" i="26"/>
  <c r="G10" i="26"/>
  <c r="F10" i="26"/>
  <c r="E10" i="26"/>
  <c r="G9" i="26"/>
  <c r="G8" i="26"/>
  <c r="G7" i="26"/>
  <c r="G6" i="26"/>
  <c r="P5" i="26"/>
  <c r="G5" i="26"/>
  <c r="G4" i="26"/>
  <c r="H4" i="26" s="1"/>
  <c r="F4" i="26"/>
  <c r="E4" i="26"/>
  <c r="G33" i="25"/>
  <c r="G32" i="25"/>
  <c r="G31" i="25"/>
  <c r="G30" i="25"/>
  <c r="G29" i="25"/>
  <c r="G28" i="25"/>
  <c r="F28" i="25"/>
  <c r="E28" i="25"/>
  <c r="G27" i="25"/>
  <c r="G26" i="25"/>
  <c r="G25" i="25"/>
  <c r="G24" i="25"/>
  <c r="G23" i="25"/>
  <c r="G22" i="25"/>
  <c r="I22" i="25" s="1"/>
  <c r="K22" i="25" s="1"/>
  <c r="L22" i="25" s="1"/>
  <c r="F22" i="25"/>
  <c r="E22" i="25"/>
  <c r="G21" i="25"/>
  <c r="G20" i="25"/>
  <c r="G19" i="25"/>
  <c r="G18" i="25"/>
  <c r="G17" i="25"/>
  <c r="G16" i="25"/>
  <c r="F16" i="25"/>
  <c r="E16" i="25"/>
  <c r="G15" i="25"/>
  <c r="G14" i="25"/>
  <c r="G13" i="25"/>
  <c r="G12" i="25"/>
  <c r="G11" i="25"/>
  <c r="G10" i="25"/>
  <c r="I10" i="25" s="1"/>
  <c r="K10" i="25" s="1"/>
  <c r="L10" i="25" s="1"/>
  <c r="F10" i="25"/>
  <c r="E10" i="25"/>
  <c r="G9" i="25"/>
  <c r="G8" i="25"/>
  <c r="G7" i="25"/>
  <c r="G6" i="25"/>
  <c r="P5" i="25"/>
  <c r="G5" i="25"/>
  <c r="G4" i="25"/>
  <c r="I4" i="25" s="1"/>
  <c r="K4" i="25" s="1"/>
  <c r="L4" i="25" s="1"/>
  <c r="F4" i="25"/>
  <c r="E4" i="25"/>
  <c r="G32" i="24"/>
  <c r="G31" i="24"/>
  <c r="G30" i="24"/>
  <c r="G29" i="24"/>
  <c r="G28" i="24"/>
  <c r="G27" i="24"/>
  <c r="H27" i="24" s="1"/>
  <c r="F27" i="24"/>
  <c r="E27" i="24"/>
  <c r="G26" i="24"/>
  <c r="D25" i="24"/>
  <c r="G25" i="24" s="1"/>
  <c r="D24" i="24"/>
  <c r="G24" i="24" s="1"/>
  <c r="D23" i="24"/>
  <c r="G23" i="24" s="1"/>
  <c r="D22" i="24"/>
  <c r="D21" i="24"/>
  <c r="G20" i="24"/>
  <c r="D19" i="24"/>
  <c r="D18" i="24"/>
  <c r="G18" i="24" s="1"/>
  <c r="D17" i="24"/>
  <c r="G17" i="24" s="1"/>
  <c r="D16" i="24"/>
  <c r="G16" i="24" s="1"/>
  <c r="D15" i="24"/>
  <c r="G14" i="24"/>
  <c r="D13" i="24"/>
  <c r="G13" i="24" s="1"/>
  <c r="D12" i="24"/>
  <c r="G12" i="24" s="1"/>
  <c r="D11" i="24"/>
  <c r="G11" i="24" s="1"/>
  <c r="I9" i="24" s="1"/>
  <c r="K9" i="24" s="1"/>
  <c r="L9" i="24" s="1"/>
  <c r="D10" i="24"/>
  <c r="G10" i="24" s="1"/>
  <c r="D9" i="24"/>
  <c r="G8" i="24"/>
  <c r="D7" i="24"/>
  <c r="G7" i="24" s="1"/>
  <c r="D6" i="24"/>
  <c r="G6" i="24" s="1"/>
  <c r="D5" i="24"/>
  <c r="D4" i="24"/>
  <c r="G4" i="24" s="1"/>
  <c r="D3" i="24"/>
  <c r="J28" i="29" l="1"/>
  <c r="J22" i="29"/>
  <c r="J16" i="29"/>
  <c r="J10" i="29"/>
  <c r="I3" i="28"/>
  <c r="K3" i="28" s="1"/>
  <c r="L3" i="28" s="1"/>
  <c r="H3" i="28"/>
  <c r="F3" i="24"/>
  <c r="G3" i="24"/>
  <c r="E3" i="24"/>
  <c r="G9" i="24"/>
  <c r="E9" i="24"/>
  <c r="F15" i="24"/>
  <c r="G15" i="24"/>
  <c r="E15" i="24"/>
  <c r="F21" i="24"/>
  <c r="G21" i="24"/>
  <c r="E21" i="24"/>
  <c r="I27" i="24"/>
  <c r="K27" i="24" s="1"/>
  <c r="L27" i="24" s="1"/>
  <c r="I16" i="25"/>
  <c r="K16" i="25" s="1"/>
  <c r="L16" i="25" s="1"/>
  <c r="H16" i="25"/>
  <c r="I28" i="25"/>
  <c r="K28" i="25" s="1"/>
  <c r="L28" i="25" s="1"/>
  <c r="H28" i="25"/>
  <c r="I4" i="26"/>
  <c r="K4" i="26" s="1"/>
  <c r="L4" i="26" s="1"/>
  <c r="H10" i="26"/>
  <c r="H16" i="26"/>
  <c r="J16" i="26" s="1"/>
  <c r="I16" i="26"/>
  <c r="K16" i="26" s="1"/>
  <c r="L16" i="26" s="1"/>
  <c r="I22" i="26"/>
  <c r="K22" i="26" s="1"/>
  <c r="L22" i="26" s="1"/>
  <c r="C32" i="22"/>
  <c r="E32" i="22"/>
  <c r="F32" i="22" s="1"/>
  <c r="C31" i="22"/>
  <c r="E31" i="22"/>
  <c r="F31" i="22" s="1"/>
  <c r="H9" i="24"/>
  <c r="I10" i="26"/>
  <c r="K10" i="26" s="1"/>
  <c r="L10" i="26" s="1"/>
  <c r="J10" i="26"/>
  <c r="G5" i="24"/>
  <c r="F9" i="24"/>
  <c r="G19" i="24"/>
  <c r="H15" i="24" s="1"/>
  <c r="J4" i="26"/>
  <c r="J22" i="26"/>
  <c r="H10" i="25"/>
  <c r="G22" i="24"/>
  <c r="I21" i="24" s="1"/>
  <c r="K21" i="24" s="1"/>
  <c r="L21" i="24" s="1"/>
  <c r="H4" i="25"/>
  <c r="J4" i="25" s="1"/>
  <c r="H22" i="25"/>
  <c r="H28" i="26"/>
  <c r="J28" i="26" s="1"/>
  <c r="J27" i="28" l="1"/>
  <c r="J21" i="28"/>
  <c r="J15" i="28"/>
  <c r="J9" i="28"/>
  <c r="J3" i="28"/>
  <c r="I3" i="24"/>
  <c r="K3" i="24" s="1"/>
  <c r="L3" i="24" s="1"/>
  <c r="H3" i="24"/>
  <c r="J3" i="24" s="1"/>
  <c r="J9" i="24"/>
  <c r="J27" i="24"/>
  <c r="J15" i="24"/>
  <c r="J10" i="25"/>
  <c r="J28" i="25"/>
  <c r="J16" i="25"/>
  <c r="J22" i="25"/>
  <c r="I15" i="24"/>
  <c r="K15" i="24" s="1"/>
  <c r="L15" i="24" s="1"/>
  <c r="H21" i="24"/>
  <c r="J21"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tc={C82C6B9A-BC8D-49B2-862C-B8B75AD57146}</author>
    <author>tc={8D4D2265-1B2D-4DE6-9BAE-E698812260B1}</author>
  </authors>
  <commentList>
    <comment ref="E22" authorId="0" shapeId="0" xr:uid="{C82C6B9A-BC8D-49B2-862C-B8B75AD57146}">
      <text>
        <t>[Threaded comment]
Your version of Excel allows you to read this threaded comment; however, any edits to it will get removed if the file is opened in a newer version of Excel. Learn more: https://go.microsoft.com/fwlink/?linkid=870924
Comment:
    None of the values changed, but I did fix the cell references.</t>
      </text>
    </comment>
    <comment ref="E57" authorId="1" shapeId="0" xr:uid="{8D4D2265-1B2D-4DE6-9BAE-E698812260B1}">
      <text>
        <t>[Threaded comment]
Your version of Excel allows you to read this threaded comment; however, any edits to it will get removed if the file is opened in a newer version of Excel. Learn more: https://go.microsoft.com/fwlink/?linkid=870924
Comment:
    None of the values changed, but I did fix the cell references.</t>
      </text>
    </comment>
  </commentList>
</comments>
</file>

<file path=xl/sharedStrings.xml><?xml version="1.0" encoding="utf-8"?>
<sst xmlns="http://schemas.openxmlformats.org/spreadsheetml/2006/main" count="1136" uniqueCount="234">
  <si>
    <t>REALM Test 5: Raw Data</t>
  </si>
  <si>
    <t>This workbook contains worksheets related to:</t>
  </si>
  <si>
    <t>REopening Archives, Libraries and Museums (REALM)</t>
  </si>
  <si>
    <t>by OCLC, IMLS and Battelle</t>
  </si>
  <si>
    <t>This data file covers REALM Test 5. The full test report for all REALM tests are available online.</t>
  </si>
  <si>
    <t>https://oc.lc/realm-project</t>
  </si>
  <si>
    <t>This file synthesizes various studies and data; however, the scientific understanding regarding COVID-19 is continuously evolving. This material is being provided for informational purposes only, and readers are encouraged to review federal, state, tribal, territorial, and local guidance. The authors, sponsors, and researchers are not liable for any damages resulting from use, misuse, or reliance upon this information, or any errors or omissions herein.</t>
  </si>
  <si>
    <t>This project was made possible in part with support from the Institute of Museum and Library Services, the Library of Congress, The Andrew W. Mellon Foundation, and the Carnegie Corporation of New York.</t>
  </si>
  <si>
    <t>Reading the data</t>
  </si>
  <si>
    <t>Glossary</t>
  </si>
  <si>
    <t>CI</t>
  </si>
  <si>
    <t>Confidence interval</t>
  </si>
  <si>
    <t>LOQ</t>
  </si>
  <si>
    <t>Limit of quantitation</t>
  </si>
  <si>
    <t>LOD</t>
  </si>
  <si>
    <t>Limit of detection</t>
  </si>
  <si>
    <t>SD</t>
  </si>
  <si>
    <t>Standard deviation</t>
  </si>
  <si>
    <t>RH</t>
  </si>
  <si>
    <t>Relative humidity</t>
  </si>
  <si>
    <t>SE</t>
  </si>
  <si>
    <t>Standard error</t>
  </si>
  <si>
    <t>Test 5: Fabrics and leather bookbinding</t>
  </si>
  <si>
    <t>Description</t>
  </si>
  <si>
    <r>
      <t>Total Log</t>
    </r>
    <r>
      <rPr>
        <b/>
        <vertAlign val="subscript"/>
        <sz val="10"/>
        <rFont val="Arial"/>
        <family val="2"/>
      </rPr>
      <t>10</t>
    </r>
    <r>
      <rPr>
        <b/>
        <sz val="10"/>
        <rFont val="Arial"/>
        <family val="2"/>
      </rPr>
      <t xml:space="preserve"> SARS-CoV-2 Recovered</t>
    </r>
  </si>
  <si>
    <r>
      <t>Inoculum</t>
    </r>
    <r>
      <rPr>
        <vertAlign val="superscript"/>
        <sz val="10"/>
        <rFont val="Arial"/>
        <family val="2"/>
      </rPr>
      <t>1</t>
    </r>
  </si>
  <si>
    <r>
      <t>T0</t>
    </r>
    <r>
      <rPr>
        <vertAlign val="superscript"/>
        <sz val="10"/>
        <rFont val="Arial"/>
        <family val="2"/>
      </rPr>
      <t>2</t>
    </r>
  </si>
  <si>
    <t>2 Day</t>
  </si>
  <si>
    <t>4 Day</t>
  </si>
  <si>
    <t>6 Day</t>
  </si>
  <si>
    <t>8 Day</t>
  </si>
  <si>
    <t># positive coupons at day 8</t>
  </si>
  <si>
    <t>Leather book cover</t>
  </si>
  <si>
    <t>3/5</t>
  </si>
  <si>
    <t xml:space="preserve">Synthetic leather </t>
  </si>
  <si>
    <t>2/3</t>
  </si>
  <si>
    <r>
      <t>100% Polyolefin fabric</t>
    </r>
    <r>
      <rPr>
        <vertAlign val="superscript"/>
        <sz val="10"/>
        <rFont val="Arial"/>
        <family val="2"/>
      </rPr>
      <t>3</t>
    </r>
  </si>
  <si>
    <t>0/5</t>
  </si>
  <si>
    <r>
      <t>100% Cotton fabric</t>
    </r>
    <r>
      <rPr>
        <vertAlign val="superscript"/>
        <sz val="10"/>
        <rFont val="Arial"/>
        <family val="2"/>
      </rPr>
      <t>5</t>
    </r>
  </si>
  <si>
    <t>NA</t>
  </si>
  <si>
    <r>
      <t>Nylon webbing</t>
    </r>
    <r>
      <rPr>
        <vertAlign val="superscript"/>
        <sz val="10"/>
        <rFont val="Arial"/>
        <family val="2"/>
      </rPr>
      <t>4</t>
    </r>
  </si>
  <si>
    <r>
      <rPr>
        <vertAlign val="superscript"/>
        <sz val="8"/>
        <rFont val="Arial"/>
        <family val="2"/>
      </rPr>
      <t>1</t>
    </r>
    <r>
      <rPr>
        <sz val="8"/>
        <rFont val="Arial"/>
        <family val="2"/>
      </rPr>
      <t xml:space="preserve"> Total number of virus applied to each material</t>
    </r>
  </si>
  <si>
    <r>
      <rPr>
        <vertAlign val="superscript"/>
        <sz val="8"/>
        <rFont val="Arial"/>
        <family val="2"/>
      </rPr>
      <t>2</t>
    </r>
    <r>
      <rPr>
        <sz val="8"/>
        <rFont val="Arial"/>
        <family val="2"/>
      </rPr>
      <t xml:space="preserve"> Total number of virus recovered after ~1hr dry period</t>
    </r>
  </si>
  <si>
    <r>
      <rPr>
        <vertAlign val="superscript"/>
        <sz val="8"/>
        <rFont val="Arial"/>
        <family val="2"/>
      </rPr>
      <t xml:space="preserve">3 </t>
    </r>
    <r>
      <rPr>
        <sz val="8"/>
        <rFont val="Arial"/>
        <family val="2"/>
      </rPr>
      <t>Adjusted ALOQ1 due to observed cytotoxicity in undiluted samples</t>
    </r>
  </si>
  <si>
    <r>
      <rPr>
        <vertAlign val="superscript"/>
        <sz val="8"/>
        <rFont val="Arial"/>
        <family val="2"/>
      </rPr>
      <t>4</t>
    </r>
    <r>
      <rPr>
        <sz val="8"/>
        <rFont val="Arial"/>
        <family val="2"/>
      </rPr>
      <t xml:space="preserve"> Adjusted ALOQ2 due to observed cyctotoxicity in undiluted and first 5 fold dilution</t>
    </r>
  </si>
  <si>
    <r>
      <rPr>
        <vertAlign val="superscript"/>
        <sz val="8"/>
        <rFont val="Arial"/>
        <family val="2"/>
      </rPr>
      <t>5</t>
    </r>
    <r>
      <rPr>
        <sz val="8"/>
        <rFont val="Arial"/>
        <family val="2"/>
      </rPr>
      <t xml:space="preserve"> Inconclusive data due to cytotoxicity throughout samples</t>
    </r>
  </si>
  <si>
    <t>ALOQ1</t>
  </si>
  <si>
    <t>ALOQ2</t>
  </si>
  <si>
    <t>95% CI</t>
  </si>
  <si>
    <t>Inoculum</t>
  </si>
  <si>
    <t>0 Day</t>
  </si>
  <si>
    <t>100% Polyolefin fabric</t>
  </si>
  <si>
    <t>100% Cotton fabric</t>
  </si>
  <si>
    <t>Nylon webbing</t>
  </si>
  <si>
    <t>LOQ/mL</t>
  </si>
  <si>
    <t>LOQ per Sample (2 mL extract)</t>
  </si>
  <si>
    <t xml:space="preserve">This test chart includes the raw value for the virus, on the right hand side of the scale. However, because the raw scale is tied to the log scale, please note that the raw scale is not evenly distributed between the line markers (i.e. 10, 100, 1000). </t>
  </si>
  <si>
    <t xml:space="preserve">Note: the peaks in the chart represent when the test chamber was opened to retrieve the coupons. </t>
  </si>
  <si>
    <t>Avg.</t>
  </si>
  <si>
    <t>Temp</t>
  </si>
  <si>
    <t>Coupon Type</t>
  </si>
  <si>
    <t>Inoculum Conc. (TCID50)</t>
  </si>
  <si>
    <t>Recovery Conc. (TCID50/mL)</t>
  </si>
  <si>
    <t>Total Virus (TCID50): 2mL Extract</t>
  </si>
  <si>
    <t>Avg. Total Virus (TCID50)</t>
  </si>
  <si>
    <t>SD Total Virus</t>
  </si>
  <si>
    <t>Log Total Virus</t>
  </si>
  <si>
    <t>Mean Log Virus</t>
  </si>
  <si>
    <t>Variance Log Virus</t>
  </si>
  <si>
    <t>Mean Log Reduction</t>
  </si>
  <si>
    <t>Leather book cover - 1 - Day 0</t>
  </si>
  <si>
    <t>Leather book cover - 2 - Day 0</t>
  </si>
  <si>
    <t>Inoculum level</t>
  </si>
  <si>
    <t>Leather book cover - 3 - Day 0</t>
  </si>
  <si>
    <t>Leather book cover - 4 - Day 0</t>
  </si>
  <si>
    <t>Leather book cover - 5 - Day 0</t>
  </si>
  <si>
    <t>Leather book cover -  BLANK - Day 0</t>
  </si>
  <si>
    <t>&lt;LOD</t>
  </si>
  <si>
    <t>Leather book cover - 1 - Day 2</t>
  </si>
  <si>
    <t>&lt;LOQ</t>
  </si>
  <si>
    <t>Leather book cover - 2 - Day 2</t>
  </si>
  <si>
    <t>Leather book cover - 3 - Day 2</t>
  </si>
  <si>
    <t>Leather book cover - 4 - Day 2</t>
  </si>
  <si>
    <t>Leather book cover - 5 - Day 2</t>
  </si>
  <si>
    <t>Leather book cover - BLANK - Day 2</t>
  </si>
  <si>
    <t>Leather book cover - 1 - Day 4</t>
  </si>
  <si>
    <t>Leather book cover - 2 - Day 4</t>
  </si>
  <si>
    <t>Leather book cover - 3 - Day 4</t>
  </si>
  <si>
    <t>Leather book cover - 4 - Day 4</t>
  </si>
  <si>
    <t>Leather book cover - 5 - Day 4</t>
  </si>
  <si>
    <t>Leather book cover - BLANK - Day 4</t>
  </si>
  <si>
    <t>Leather book cover - 1 - Day 6</t>
  </si>
  <si>
    <t>Leather book cover - 2 - Day 6</t>
  </si>
  <si>
    <t>Leather book cover - 3 - Day 6</t>
  </si>
  <si>
    <t>Leather book cover - 4 - Day 6</t>
  </si>
  <si>
    <t>Leather book cover - 5 - Day 6</t>
  </si>
  <si>
    <t>Leather book cover - BLANK - Day 6</t>
  </si>
  <si>
    <t>Leather book cover - 1 - Day 8</t>
  </si>
  <si>
    <t>Leather book cover - 2 - Day 8</t>
  </si>
  <si>
    <t>Leather book cover - 3 - Day 8</t>
  </si>
  <si>
    <t>Leather book cover - 4 - Day 8</t>
  </si>
  <si>
    <t>Leather book cover - 5 - Day 8</t>
  </si>
  <si>
    <t>Leather book cover - BLANK - Day 8</t>
  </si>
  <si>
    <t xml:space="preserve">Raw data: To help with a more layperson intepretation, this chart converts the Log data in the table above into Raw data, which represents individual virus cells. Other columns were removed because they relate to calculations specific to the Log value. </t>
  </si>
  <si>
    <t>Synthetic leather = expanded polyvinyl chloride (PVC), or "vinyl"</t>
  </si>
  <si>
    <t>Synthetic leather - 1 - Day 0</t>
  </si>
  <si>
    <t>Synthetic leather - 2 - Day 0</t>
  </si>
  <si>
    <t>Synthetic leather - 3 - Day 0</t>
  </si>
  <si>
    <t>Synthetic leather - 4 - Day 0</t>
  </si>
  <si>
    <t>Synthetic leather - 5 - Day 0</t>
  </si>
  <si>
    <t>Synthetic leather -  BLANK - Day 0</t>
  </si>
  <si>
    <t>Synthetic leather - 1 - Day 2</t>
  </si>
  <si>
    <t>Synthetic leather - 2 - Day 2</t>
  </si>
  <si>
    <t>Synthetic leather - 3 - Day 2</t>
  </si>
  <si>
    <t>Synthetic leather - 4 - Day 2</t>
  </si>
  <si>
    <t>Synthetic leather - 5 - Day 2</t>
  </si>
  <si>
    <t>Synthetic leather - BLANK - Day 2</t>
  </si>
  <si>
    <t>Synthetic leather - 1 - Day 4</t>
  </si>
  <si>
    <t>Synthetic leather - 2 - Day 4</t>
  </si>
  <si>
    <t>Synthetic leather - 3 - Day 4</t>
  </si>
  <si>
    <t>Synthetic leather - 4 - Day 4</t>
  </si>
  <si>
    <t>Synthetic leather - 5 - Day 4</t>
  </si>
  <si>
    <t>Synthetic leather - BLANK - Day 4</t>
  </si>
  <si>
    <t>Synthetic leather - 1 - Day 6</t>
  </si>
  <si>
    <t>Synthetic leather - 2 - Day 6</t>
  </si>
  <si>
    <t>Synthetic leather - 3 - Day 6</t>
  </si>
  <si>
    <t>Synthetic leather - 4 - Day 6</t>
  </si>
  <si>
    <t>Synthetic leather - 5 - Day 6</t>
  </si>
  <si>
    <t>Synthetic leather - BLANK - Day 6</t>
  </si>
  <si>
    <t>Synthetic leather - 1 - Day 8</t>
  </si>
  <si>
    <t>Synthetic leather - 2 - Day 8</t>
  </si>
  <si>
    <t>Synthetic leather - 3 - Day 8</t>
  </si>
  <si>
    <t>Synthetic leather - 4 - Day 8</t>
  </si>
  <si>
    <t>Synthetic leather - 5 - Day 8</t>
  </si>
  <si>
    <t>Synthetic leather - BLANK - Day 8</t>
  </si>
  <si>
    <t>100% Polyolefin - 1 - Day 0</t>
  </si>
  <si>
    <t>&lt;LOQ*</t>
  </si>
  <si>
    <t>100% Polyolefin - 2 - Day 0</t>
  </si>
  <si>
    <t>100% Polyolefin - 3 - Day 0</t>
  </si>
  <si>
    <t>100% Polyolefin - 4 - Day 0</t>
  </si>
  <si>
    <t>100% Polyolefin - 5 - Day 0</t>
  </si>
  <si>
    <t>100% Polyolefin -  BLANK - Day 0</t>
  </si>
  <si>
    <t>100% Polyolefin - 1 - Day 2</t>
  </si>
  <si>
    <t>100% Polyolefin - 2 - Day 2</t>
  </si>
  <si>
    <t>100% Polyolefin - 3 - Day 2</t>
  </si>
  <si>
    <t>100% Polyolefin - 4 - Day 2</t>
  </si>
  <si>
    <t>100% Polyolefin - 5 - Day 2</t>
  </si>
  <si>
    <t>100% Polyolefin - BLANK - Day 2</t>
  </si>
  <si>
    <t>100% Polyolefin - 1 - Day 4</t>
  </si>
  <si>
    <t>100% Polyolefin - 2 - Day 4</t>
  </si>
  <si>
    <t>100% Polyolefin - 3 - Day 4</t>
  </si>
  <si>
    <t>100% Polyolefin - 4 - Day 4</t>
  </si>
  <si>
    <t>100% Polyolefin - 5 - Day 4</t>
  </si>
  <si>
    <t>100% Polyolefin - BLANK - Day 4</t>
  </si>
  <si>
    <t>100% Polyolefin - 1 - Day 6</t>
  </si>
  <si>
    <t>100% Polyolefin - 2 - Day 6</t>
  </si>
  <si>
    <t>100% Polyolefin - 3 - Day 6</t>
  </si>
  <si>
    <t>100% Polyolefin - 4 - Day 6</t>
  </si>
  <si>
    <t>100% Polyolefin - 5 - Day 6</t>
  </si>
  <si>
    <t>100% Polyolefin - BLANK - Day 6</t>
  </si>
  <si>
    <t>100% Polyolefin - 1 - Day 8</t>
  </si>
  <si>
    <t>100% Polyolefin - 2 - Day 8</t>
  </si>
  <si>
    <t>100% Polyolefin - 3 - Day 8</t>
  </si>
  <si>
    <t>100% Polyolefin - 4 - Day 8</t>
  </si>
  <si>
    <t>100% Polyolefin - 5 - Day 8</t>
  </si>
  <si>
    <t>100% Polyolefin - BLANK - Day 8</t>
  </si>
  <si>
    <t>*LOQ values adjusted to accommodate first observable dilutions not exhibiting cytotoxicity</t>
  </si>
  <si>
    <t xml:space="preserve">The cotton test showed evidence of cytotoxicty  and led to inconclusive data. Additional information about the test results can be found in the Test 5 report, online.  </t>
  </si>
  <si>
    <t>100% Cotton - 1 - Day 0</t>
  </si>
  <si>
    <t>100% Cotton - 2 - Day 0</t>
  </si>
  <si>
    <t>100% Cotton - 3 - Day 0</t>
  </si>
  <si>
    <t>100% Cotton - 4 - Day 0</t>
  </si>
  <si>
    <t>100% Cotton - 5 - Day 0</t>
  </si>
  <si>
    <t>100% Cotton -  BLANK - Day 0</t>
  </si>
  <si>
    <t>100% Cotton - 1 - Day 2</t>
  </si>
  <si>
    <t>100% Cotton - 2 - Day 2</t>
  </si>
  <si>
    <t>100% Cotton - 3 - Day 2</t>
  </si>
  <si>
    <t>100% Cotton - 4 - Day 2</t>
  </si>
  <si>
    <t>100% Cotton - 5 - Day 2</t>
  </si>
  <si>
    <t>100% Cotton - BLANK - Day 2</t>
  </si>
  <si>
    <t>100% Cotton - 1 - Day 4</t>
  </si>
  <si>
    <t>100% Cotton - 2 - Day 4</t>
  </si>
  <si>
    <t>100% Cotton - 3 - Day 4</t>
  </si>
  <si>
    <t>100% Cotton - 4 - Day 4</t>
  </si>
  <si>
    <t>100% Cotton - 5 - Day 4</t>
  </si>
  <si>
    <t>100% Cotton - BLANK - Day 4</t>
  </si>
  <si>
    <t>100% Cotton - 1 - Day 6</t>
  </si>
  <si>
    <t>100% Cotton - 2 - Day 6</t>
  </si>
  <si>
    <t>100% Cotton - 3 - Day 6</t>
  </si>
  <si>
    <t>100% Cotton - 4 - Day 6</t>
  </si>
  <si>
    <t>100% Cotton - 5 - Day 6</t>
  </si>
  <si>
    <t>100% Cotton - BLANK - Day 6</t>
  </si>
  <si>
    <t>100% Cotton - 1 - Day 8</t>
  </si>
  <si>
    <t>100% Cotton - 2 - Day 8</t>
  </si>
  <si>
    <t>100% Cotton - 3 - Day 8</t>
  </si>
  <si>
    <t>100% Cotton - 4 - Day 8</t>
  </si>
  <si>
    <t>100% Cotton - 5 - Day 8</t>
  </si>
  <si>
    <t>100% Cotton - BLANK - Day 8</t>
  </si>
  <si>
    <t xml:space="preserve">The nylon webbing showed evidence of cytotoxicty  and only the amount of virus after the initial 1 hour of drying time could be measured. </t>
  </si>
  <si>
    <t>Nylon webbing - 1 - Day 0</t>
  </si>
  <si>
    <t>Nylon webbing - 2 - Day 0</t>
  </si>
  <si>
    <t>Nylon webbing - 3 - Day 0</t>
  </si>
  <si>
    <t>Nylon webbing - 4 - Day 0</t>
  </si>
  <si>
    <t>Nylon webbing - 5 - Day 0</t>
  </si>
  <si>
    <t>Nylon webbing -  BLANK - Day 0</t>
  </si>
  <si>
    <t>Nylon webbing - 1 - Day 2</t>
  </si>
  <si>
    <t>Nylon webbing - 2 - Day 2</t>
  </si>
  <si>
    <t>Nylon webbing - 3 - Day 2</t>
  </si>
  <si>
    <t>Nylon webbing - 4 - Day 2</t>
  </si>
  <si>
    <t>Nylon webbing - 5 - Day 2</t>
  </si>
  <si>
    <t>Nylon webbing - BLANK - Day 2</t>
  </si>
  <si>
    <t>Nylon webbing - 1 - Day 4</t>
  </si>
  <si>
    <t>Nylon webbing - 2 - Day 4</t>
  </si>
  <si>
    <t>Nylon webbing - 3 - Day 4</t>
  </si>
  <si>
    <t>Nylon webbing - 4 - Day 4</t>
  </si>
  <si>
    <t>Nylon webbing - 5 - Day 4</t>
  </si>
  <si>
    <t>Nylon webbing - BLANK - Day 4</t>
  </si>
  <si>
    <t>Nylon webbing - 1 - Day 6</t>
  </si>
  <si>
    <t>Nylon webbing - 2 - Day 6</t>
  </si>
  <si>
    <t>Nylon webbing - 3 - Day 6</t>
  </si>
  <si>
    <t>Nylon webbing - 4 - Day 6</t>
  </si>
  <si>
    <t>Nylon webbing - 5 - Day 6</t>
  </si>
  <si>
    <t>Nylon webbing - BLANK - Day 6</t>
  </si>
  <si>
    <t>Nylon webbing - 1 - Day 8</t>
  </si>
  <si>
    <t>Nylon webbing - 2 - Day 8</t>
  </si>
  <si>
    <t>Nylon webbing - 3 - Day 8</t>
  </si>
  <si>
    <t>Nylon webbing - 4 - Day 8</t>
  </si>
  <si>
    <t>Nylon webbing - 5 - Day 8</t>
  </si>
  <si>
    <t>Nylon webbing - BLANK - Day 8</t>
  </si>
  <si>
    <t xml:space="preserve">Reuse of this document is permitted as long as it is consistent with the terms of the Creative Commons BY-NC-SA 4.0 International License. </t>
  </si>
  <si>
    <t>https://creativecommons.org/licenses/by-nc-sa/4.0/</t>
  </si>
  <si>
    <t xml:space="preserve">A separate spreadsheet is provided for each of the materials tested. For each day of the test, Battelle processed five coupons, and then reviewed the coupon for the presence of viable vius. The chart shows the amount of recovered virus for each of the five coupons tested on each day. The data on each of the sheets is presented in the Excel Scientific format, which is expressed as a combination of numbers, letters and symbols (example: 6.99E+04). 
</t>
  </si>
  <si>
    <t>Published online: November 19, 2020</t>
  </si>
  <si>
    <t xml:space="preserve">The polyolefin showed evidence of cytotoxicty and only the amount of virus after the initial 1 hour of drying time could be measured.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</si>
</sst>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6" x14ac:knownFonts="1">
    <font>
      <sz val="10"/>
      <name val="Arial"/>
    </font>
    <font>
      <sz val="11"/>
      <color theme="1"/>
      <name val="Calibri"/>
      <family val="2"/>
      <scheme val="minor"/>
    </font>
    <font>
      <b/>
      <sz val="12"/>
      <name val="Arial"/>
      <family val="2"/>
    </font>
    <font>
      <sz val="12"/>
      <name val="Arial"/>
      <family val="2"/>
    </font>
    <font>
      <sz val="10"/>
      <name val="Arial"/>
      <family val="2"/>
    </font>
    <font>
      <b/>
      <sz val="11"/>
      <name val="Arial"/>
      <family val="2"/>
    </font>
    <font>
      <b/>
      <sz val="18"/>
      <color rgb="FF2178B5"/>
      <name val="Trebuchet MS"/>
      <family val="2"/>
    </font>
    <font>
      <sz val="10"/>
      <name val="Trebuchet MS"/>
      <family val="2"/>
    </font>
    <font>
      <sz val="11"/>
      <name val="Trebuchet MS"/>
      <family val="2"/>
    </font>
    <font>
      <b/>
      <sz val="14"/>
      <name val="Trebuchet MS"/>
      <family val="2"/>
    </font>
    <font>
      <u/>
      <sz val="10"/>
      <color theme="10"/>
      <name val="Arial"/>
      <family val="2"/>
    </font>
    <font>
      <u/>
      <sz val="11"/>
      <color theme="10"/>
      <name val="Trebuchet MS"/>
      <family val="2"/>
    </font>
    <font>
      <sz val="11"/>
      <color theme="1"/>
      <name val="Trebuchet MS"/>
      <family val="2"/>
    </font>
    <font>
      <u/>
      <sz val="11"/>
      <color indexed="12"/>
      <name val="Calibri"/>
      <family val="2"/>
    </font>
    <font>
      <u/>
      <sz val="11"/>
      <color indexed="12"/>
      <name val="Trebuchet MS"/>
      <family val="2"/>
    </font>
    <font>
      <sz val="9"/>
      <name val="Trebuchet MS"/>
      <family val="2"/>
    </font>
    <font>
      <b/>
      <sz val="14"/>
      <name val="Arial"/>
      <family val="2"/>
    </font>
    <font>
      <b/>
      <sz val="10"/>
      <name val="Arial"/>
      <family val="2"/>
    </font>
    <font>
      <b/>
      <vertAlign val="subscript"/>
      <sz val="10"/>
      <name val="Arial"/>
      <family val="2"/>
    </font>
    <font>
      <vertAlign val="superscript"/>
      <sz val="10"/>
      <name val="Arial"/>
      <family val="2"/>
    </font>
    <font>
      <sz val="8"/>
      <name val="Arial"/>
      <family val="2"/>
    </font>
    <font>
      <vertAlign val="superscript"/>
      <sz val="8"/>
      <name val="Arial"/>
      <family val="2"/>
    </font>
    <font>
      <sz val="10"/>
      <color theme="1"/>
      <name val="Arial"/>
      <family val="2"/>
    </font>
    <font>
      <i/>
      <sz val="10"/>
      <name val="Arial"/>
      <family val="2"/>
    </font>
    <font>
      <sz val="12"/>
      <color rgb="FF00B050"/>
      <name val="Arial"/>
      <family val="2"/>
    </font>
    <font>
      <sz val="14"/>
      <color rgb="FF00B050"/>
      <name val="Arial"/>
      <family val="2"/>
    </font>
  </fonts>
  <fills count="6">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rgb="FFE2EFDA"/>
        <bgColor indexed="64"/>
      </patternFill>
    </fill>
  </fills>
  <borders count="38">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double">
        <color indexed="64"/>
      </left>
      <right style="thin">
        <color indexed="64"/>
      </right>
      <top style="thick">
        <color indexed="64"/>
      </top>
      <bottom style="thin">
        <color indexed="64"/>
      </bottom>
      <diagonal/>
    </border>
    <border>
      <left style="thin">
        <color auto="1"/>
      </left>
      <right style="double">
        <color indexed="64"/>
      </right>
      <top style="thick">
        <color indexed="64"/>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style="thick">
        <color indexed="64"/>
      </bottom>
      <diagonal/>
    </border>
    <border>
      <left style="double">
        <color indexed="64"/>
      </left>
      <right style="thin">
        <color indexed="64"/>
      </right>
      <top/>
      <bottom style="thin">
        <color indexed="64"/>
      </bottom>
      <diagonal/>
    </border>
    <border>
      <left style="thin">
        <color auto="1"/>
      </left>
      <right style="double">
        <color indexed="64"/>
      </right>
      <top style="thin">
        <color auto="1"/>
      </top>
      <bottom/>
      <diagonal/>
    </border>
    <border>
      <left style="thin">
        <color indexed="64"/>
      </left>
      <right style="double">
        <color indexed="64"/>
      </right>
      <top/>
      <bottom/>
      <diagonal/>
    </border>
    <border>
      <left style="thin">
        <color auto="1"/>
      </left>
      <right style="double">
        <color indexed="64"/>
      </right>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xf numFmtId="0" fontId="4" fillId="0" borderId="0"/>
    <xf numFmtId="0" fontId="4" fillId="0" borderId="0"/>
    <xf numFmtId="0" fontId="10" fillId="0" borderId="0" applyNumberFormat="0" applyFill="0" applyBorder="0" applyAlignment="0" applyProtection="0"/>
    <xf numFmtId="0" fontId="1" fillId="0" borderId="0"/>
    <xf numFmtId="0" fontId="13" fillId="0" borderId="0" applyNumberFormat="0" applyFill="0" applyBorder="0" applyAlignment="0" applyProtection="0">
      <alignment vertical="top"/>
      <protection locked="0"/>
    </xf>
  </cellStyleXfs>
  <cellXfs count="213">
    <xf numFmtId="0" fontId="0" fillId="0" borderId="0" xfId="0"/>
    <xf numFmtId="0" fontId="2"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2" fontId="3" fillId="0" borderId="0" xfId="0" applyNumberFormat="1" applyFont="1" applyAlignment="1">
      <alignment horizontal="center" vertical="center"/>
    </xf>
    <xf numFmtId="11" fontId="3" fillId="0" borderId="0" xfId="0" applyNumberFormat="1" applyFont="1" applyAlignment="1">
      <alignment horizontal="center" vertical="center"/>
    </xf>
    <xf numFmtId="11" fontId="3" fillId="0" borderId="4" xfId="0" applyNumberFormat="1" applyFont="1" applyBorder="1" applyAlignment="1">
      <alignment horizontal="center" vertical="center"/>
    </xf>
    <xf numFmtId="0" fontId="3" fillId="0" borderId="0" xfId="0" applyFont="1"/>
    <xf numFmtId="11" fontId="3" fillId="0" borderId="6" xfId="0" applyNumberFormat="1" applyFont="1" applyBorder="1" applyAlignment="1">
      <alignment horizontal="center" vertical="center"/>
    </xf>
    <xf numFmtId="2" fontId="3" fillId="3" borderId="7" xfId="0" applyNumberFormat="1" applyFont="1" applyFill="1" applyBorder="1" applyAlignment="1">
      <alignment horizontal="center" vertical="center"/>
    </xf>
    <xf numFmtId="2" fontId="2" fillId="3" borderId="7" xfId="0" applyNumberFormat="1" applyFont="1" applyFill="1" applyBorder="1" applyAlignment="1">
      <alignment horizontal="center" vertical="center"/>
    </xf>
    <xf numFmtId="165" fontId="3" fillId="3" borderId="7" xfId="0" applyNumberFormat="1" applyFont="1" applyFill="1" applyBorder="1" applyAlignment="1">
      <alignment horizontal="center" vertical="center"/>
    </xf>
    <xf numFmtId="11" fontId="3" fillId="4" borderId="4" xfId="0" applyNumberFormat="1" applyFont="1" applyFill="1" applyBorder="1" applyAlignment="1">
      <alignment horizontal="center" vertical="center"/>
    </xf>
    <xf numFmtId="11" fontId="3" fillId="3" borderId="7" xfId="0" applyNumberFormat="1" applyFont="1" applyFill="1" applyBorder="1" applyAlignment="1">
      <alignment horizontal="center" vertical="center"/>
    </xf>
    <xf numFmtId="2" fontId="3" fillId="3" borderId="6" xfId="0" applyNumberFormat="1" applyFont="1" applyFill="1" applyBorder="1" applyAlignment="1">
      <alignment horizontal="center" vertical="center"/>
    </xf>
    <xf numFmtId="11" fontId="3" fillId="0" borderId="8" xfId="0" applyNumberFormat="1" applyFont="1" applyBorder="1" applyAlignment="1">
      <alignment horizontal="center" vertical="center"/>
    </xf>
    <xf numFmtId="11" fontId="3" fillId="4" borderId="6" xfId="0" applyNumberFormat="1"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1" fontId="2" fillId="2" borderId="12"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165" fontId="3" fillId="3" borderId="19"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1" fontId="3" fillId="0" borderId="26" xfId="0" applyNumberFormat="1" applyFont="1" applyBorder="1" applyAlignment="1">
      <alignment horizontal="center" vertical="center"/>
    </xf>
    <xf numFmtId="11" fontId="3" fillId="3" borderId="26" xfId="0" applyNumberFormat="1" applyFont="1" applyFill="1" applyBorder="1" applyAlignment="1">
      <alignment horizontal="center" vertical="center"/>
    </xf>
    <xf numFmtId="2" fontId="3" fillId="3" borderId="26" xfId="0" applyNumberFormat="1" applyFont="1" applyFill="1" applyBorder="1" applyAlignment="1">
      <alignment horizontal="center" vertical="center"/>
    </xf>
    <xf numFmtId="2" fontId="2" fillId="3" borderId="26" xfId="0" applyNumberFormat="1" applyFont="1" applyFill="1" applyBorder="1" applyAlignment="1">
      <alignment horizontal="center" vertical="center"/>
    </xf>
    <xf numFmtId="165" fontId="3" fillId="3" borderId="26" xfId="0" applyNumberFormat="1" applyFont="1" applyFill="1" applyBorder="1" applyAlignment="1">
      <alignment horizontal="center" vertical="center"/>
    </xf>
    <xf numFmtId="165" fontId="3" fillId="3" borderId="27" xfId="0" applyNumberFormat="1" applyFont="1" applyFill="1" applyBorder="1" applyAlignment="1">
      <alignment horizontal="center" vertical="center"/>
    </xf>
    <xf numFmtId="11" fontId="3" fillId="4" borderId="5" xfId="0" applyNumberFormat="1" applyFont="1" applyFill="1" applyBorder="1" applyAlignment="1">
      <alignment horizontal="center" vertical="center"/>
    </xf>
    <xf numFmtId="0" fontId="4" fillId="0" borderId="28" xfId="0" applyFont="1" applyBorder="1"/>
    <xf numFmtId="0" fontId="4" fillId="0" borderId="30" xfId="0" applyFont="1" applyBorder="1"/>
    <xf numFmtId="0" fontId="0" fillId="0" borderId="31" xfId="0" applyBorder="1"/>
    <xf numFmtId="0" fontId="4" fillId="0" borderId="29" xfId="0" applyFont="1" applyBorder="1"/>
    <xf numFmtId="0" fontId="0" fillId="0" borderId="28" xfId="0" applyBorder="1"/>
    <xf numFmtId="0" fontId="0" fillId="0" borderId="30" xfId="0" applyBorder="1"/>
    <xf numFmtId="0" fontId="3" fillId="4" borderId="14"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5" xfId="0" applyFont="1" applyFill="1" applyBorder="1" applyAlignment="1">
      <alignment horizontal="center" vertical="center"/>
    </xf>
    <xf numFmtId="2" fontId="0" fillId="0" borderId="29" xfId="0" applyNumberFormat="1" applyBorder="1"/>
    <xf numFmtId="0" fontId="6" fillId="0" borderId="0" xfId="2" applyFont="1" applyAlignment="1">
      <alignment horizontal="left" wrapText="1"/>
    </xf>
    <xf numFmtId="0" fontId="7" fillId="0" borderId="0" xfId="0" applyFont="1"/>
    <xf numFmtId="0" fontId="8" fillId="0" borderId="0" xfId="2" applyFont="1"/>
    <xf numFmtId="0" fontId="9" fillId="0" borderId="0" xfId="2" applyFont="1"/>
    <xf numFmtId="0" fontId="8" fillId="0" borderId="0" xfId="0" applyFont="1"/>
    <xf numFmtId="0" fontId="11" fillId="0" borderId="0" xfId="3" applyFont="1" applyAlignment="1">
      <alignment horizontal="left"/>
    </xf>
    <xf numFmtId="0" fontId="12" fillId="0" borderId="0" xfId="4" applyFont="1"/>
    <xf numFmtId="0" fontId="14" fillId="0" borderId="0" xfId="5" applyFont="1" applyAlignment="1" applyProtection="1"/>
    <xf numFmtId="0" fontId="15" fillId="0" borderId="0" xfId="0" applyFont="1" applyAlignment="1">
      <alignment vertical="center" wrapText="1"/>
    </xf>
    <xf numFmtId="0" fontId="8" fillId="0" borderId="0" xfId="0" applyFont="1" applyAlignment="1">
      <alignment vertical="center"/>
    </xf>
    <xf numFmtId="0" fontId="4" fillId="0" borderId="0" xfId="0" applyFont="1"/>
    <xf numFmtId="0" fontId="4" fillId="0" borderId="32" xfId="0" applyFont="1" applyBorder="1"/>
    <xf numFmtId="0" fontId="4" fillId="0" borderId="32" xfId="0" applyFont="1" applyBorder="1" applyAlignment="1">
      <alignment horizontal="center"/>
    </xf>
    <xf numFmtId="0" fontId="0" fillId="0" borderId="32" xfId="0" applyBorder="1" applyAlignment="1">
      <alignment horizontal="center"/>
    </xf>
    <xf numFmtId="2" fontId="0" fillId="0" borderId="0" xfId="0" applyNumberFormat="1" applyAlignment="1">
      <alignment horizontal="center" vertical="center"/>
    </xf>
    <xf numFmtId="2" fontId="0" fillId="0" borderId="33" xfId="0" applyNumberFormat="1" applyBorder="1" applyAlignment="1">
      <alignment horizontal="center"/>
    </xf>
    <xf numFmtId="2" fontId="4" fillId="0" borderId="33" xfId="0" applyNumberFormat="1" applyFont="1" applyBorder="1" applyAlignment="1">
      <alignment horizontal="center"/>
    </xf>
    <xf numFmtId="2" fontId="4" fillId="0" borderId="0" xfId="0" applyNumberFormat="1" applyFont="1" applyAlignment="1">
      <alignment horizontal="center"/>
    </xf>
    <xf numFmtId="2" fontId="0" fillId="0" borderId="0" xfId="0" applyNumberFormat="1" applyAlignment="1">
      <alignment horizontal="center"/>
    </xf>
    <xf numFmtId="2" fontId="0" fillId="0" borderId="32" xfId="0" applyNumberFormat="1" applyBorder="1" applyAlignment="1">
      <alignment horizontal="center" vertical="center"/>
    </xf>
    <xf numFmtId="2" fontId="0" fillId="0" borderId="32" xfId="0" applyNumberFormat="1" applyBorder="1" applyAlignment="1">
      <alignment horizontal="center"/>
    </xf>
    <xf numFmtId="2" fontId="4" fillId="0" borderId="32" xfId="0" applyNumberFormat="1" applyFont="1" applyBorder="1" applyAlignment="1">
      <alignment horizontal="center"/>
    </xf>
    <xf numFmtId="0" fontId="20" fillId="0" borderId="0" xfId="0" applyFont="1" applyAlignment="1">
      <alignment horizontal="left"/>
    </xf>
    <xf numFmtId="0" fontId="20" fillId="0" borderId="0" xfId="0" applyFont="1"/>
    <xf numFmtId="0" fontId="17" fillId="0" borderId="0" xfId="0" applyFont="1"/>
    <xf numFmtId="0" fontId="22" fillId="0" borderId="0" xfId="0" applyFont="1"/>
    <xf numFmtId="0" fontId="4" fillId="0" borderId="0" xfId="0" applyFont="1" applyAlignment="1">
      <alignment horizontal="center"/>
    </xf>
    <xf numFmtId="2" fontId="3" fillId="4" borderId="4" xfId="0" applyNumberFormat="1" applyFont="1" applyFill="1" applyBorder="1" applyAlignment="1">
      <alignment horizontal="center" vertical="center"/>
    </xf>
    <xf numFmtId="0" fontId="3" fillId="4" borderId="0" xfId="0" applyFont="1" applyFill="1"/>
    <xf numFmtId="11" fontId="3" fillId="0" borderId="5" xfId="0" applyNumberFormat="1" applyFont="1" applyBorder="1" applyAlignment="1">
      <alignment horizontal="center" vertical="center"/>
    </xf>
    <xf numFmtId="11" fontId="3" fillId="0" borderId="35" xfId="0" applyNumberFormat="1" applyFont="1" applyBorder="1" applyAlignment="1">
      <alignment horizontal="center" vertical="center"/>
    </xf>
    <xf numFmtId="0" fontId="3" fillId="0" borderId="36" xfId="0" applyFont="1" applyBorder="1" applyAlignment="1">
      <alignment horizontal="center" vertical="center"/>
    </xf>
    <xf numFmtId="11" fontId="3" fillId="0" borderId="37" xfId="0" applyNumberFormat="1" applyFont="1" applyBorder="1" applyAlignment="1">
      <alignment horizontal="center" vertical="center"/>
    </xf>
    <xf numFmtId="0" fontId="3" fillId="4" borderId="36" xfId="0" applyFont="1" applyFill="1" applyBorder="1" applyAlignment="1">
      <alignment horizontal="center" vertical="center"/>
    </xf>
    <xf numFmtId="0" fontId="0" fillId="0" borderId="32" xfId="0" applyBorder="1" applyAlignment="1">
      <alignment horizontal="center" wrapText="1"/>
    </xf>
    <xf numFmtId="0" fontId="0" fillId="0" borderId="33" xfId="0" applyBorder="1"/>
    <xf numFmtId="16" fontId="4" fillId="0" borderId="0" xfId="0" quotePrefix="1" applyNumberFormat="1" applyFont="1" applyAlignment="1">
      <alignment horizontal="center"/>
    </xf>
    <xf numFmtId="0" fontId="4" fillId="0" borderId="0" xfId="0" quotePrefix="1" applyFont="1" applyAlignment="1">
      <alignment horizontal="center"/>
    </xf>
    <xf numFmtId="0" fontId="4" fillId="0" borderId="32" xfId="0" quotePrefix="1" applyFont="1" applyBorder="1" applyAlignment="1">
      <alignment horizontal="center"/>
    </xf>
    <xf numFmtId="0" fontId="0" fillId="0" borderId="32" xfId="0" applyBorder="1"/>
    <xf numFmtId="2" fontId="0" fillId="0" borderId="0" xfId="0" applyNumberFormat="1"/>
    <xf numFmtId="0" fontId="3" fillId="0" borderId="14" xfId="0" applyFont="1" applyFill="1" applyBorder="1" applyAlignment="1">
      <alignment horizontal="center" vertical="center"/>
    </xf>
    <xf numFmtId="0" fontId="3" fillId="0" borderId="0" xfId="0" applyFont="1" applyFill="1"/>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11" fontId="3" fillId="0" borderId="8"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11" fontId="3" fillId="0" borderId="6" xfId="0" applyNumberFormat="1" applyFont="1" applyFill="1" applyBorder="1" applyAlignment="1">
      <alignment horizontal="center" vertical="center"/>
    </xf>
    <xf numFmtId="11" fontId="3" fillId="0" borderId="35" xfId="0" applyNumberFormat="1" applyFont="1" applyFill="1" applyBorder="1" applyAlignment="1">
      <alignment horizontal="center" vertical="center"/>
    </xf>
    <xf numFmtId="0" fontId="3" fillId="0" borderId="36" xfId="0" applyFont="1" applyFill="1" applyBorder="1" applyAlignment="1">
      <alignment horizontal="center" vertical="center"/>
    </xf>
    <xf numFmtId="11" fontId="3" fillId="0" borderId="37" xfId="0" applyNumberFormat="1" applyFont="1" applyFill="1" applyBorder="1" applyAlignment="1">
      <alignment horizontal="center" vertical="center"/>
    </xf>
    <xf numFmtId="0" fontId="12" fillId="0" borderId="0" xfId="2" applyFont="1"/>
    <xf numFmtId="0" fontId="3" fillId="0" borderId="0" xfId="0" applyFont="1" applyFill="1" applyAlignment="1">
      <alignment horizontal="right" vertical="center"/>
    </xf>
    <xf numFmtId="0" fontId="24" fillId="0" borderId="0" xfId="0" applyFont="1" applyAlignment="1">
      <alignment horizontal="left"/>
    </xf>
    <xf numFmtId="0" fontId="25" fillId="0" borderId="0" xfId="0" applyFont="1" applyAlignment="1">
      <alignment horizontal="left"/>
    </xf>
    <xf numFmtId="0" fontId="8" fillId="0" borderId="0" xfId="0" applyFont="1" applyAlignment="1">
      <alignment horizontal="left"/>
    </xf>
    <xf numFmtId="11" fontId="3" fillId="4" borderId="1" xfId="0" applyNumberFormat="1" applyFont="1" applyFill="1" applyBorder="1" applyAlignment="1">
      <alignment horizontal="center" vertical="center"/>
    </xf>
    <xf numFmtId="11" fontId="3" fillId="4" borderId="2"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2" fontId="3" fillId="4" borderId="2" xfId="0" applyNumberFormat="1" applyFont="1" applyFill="1" applyBorder="1" applyAlignment="1">
      <alignment horizontal="center" vertical="center"/>
    </xf>
    <xf numFmtId="11" fontId="3" fillId="0" borderId="1" xfId="0" applyNumberFormat="1" applyFont="1" applyBorder="1" applyAlignment="1">
      <alignment horizontal="center" vertical="center"/>
    </xf>
    <xf numFmtId="11" fontId="3" fillId="0" borderId="2"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2" xfId="0" applyNumberFormat="1" applyFont="1" applyBorder="1" applyAlignment="1">
      <alignment horizontal="center" vertical="center"/>
    </xf>
    <xf numFmtId="11" fontId="3" fillId="0" borderId="1" xfId="0" applyNumberFormat="1" applyFont="1" applyFill="1" applyBorder="1" applyAlignment="1">
      <alignment horizontal="center" vertical="center"/>
    </xf>
    <xf numFmtId="11" fontId="3" fillId="0" borderId="2"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3" fontId="3" fillId="0" borderId="2" xfId="0" applyNumberFormat="1" applyFont="1" applyBorder="1" applyAlignment="1">
      <alignment horizontal="center" vertical="center"/>
    </xf>
    <xf numFmtId="3" fontId="3" fillId="4" borderId="2"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3" fontId="3" fillId="0" borderId="6"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3" borderId="7"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4" borderId="1" xfId="0" applyNumberFormat="1" applyFont="1" applyFill="1" applyBorder="1" applyAlignment="1">
      <alignment horizontal="center" vertical="center"/>
    </xf>
    <xf numFmtId="3" fontId="3" fillId="0" borderId="26" xfId="0" applyNumberFormat="1" applyFont="1" applyBorder="1" applyAlignment="1">
      <alignment horizontal="center" vertical="center"/>
    </xf>
    <xf numFmtId="3" fontId="3" fillId="3" borderId="26"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4" borderId="4"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35"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3" fontId="3" fillId="0" borderId="35" xfId="0" applyNumberFormat="1" applyFont="1" applyBorder="1" applyAlignment="1">
      <alignment horizontal="center" vertical="center"/>
    </xf>
    <xf numFmtId="3" fontId="3" fillId="0" borderId="37" xfId="0" applyNumberFormat="1" applyFont="1" applyBorder="1" applyAlignment="1">
      <alignment horizontal="center" vertical="center"/>
    </xf>
    <xf numFmtId="11" fontId="3" fillId="3" borderId="8" xfId="0" applyNumberFormat="1" applyFont="1" applyFill="1" applyBorder="1" applyAlignment="1">
      <alignment horizontal="center" vertical="center"/>
    </xf>
    <xf numFmtId="2" fontId="3" fillId="3" borderId="8" xfId="0" applyNumberFormat="1" applyFont="1" applyFill="1" applyBorder="1" applyAlignment="1">
      <alignment horizontal="center" vertical="center"/>
    </xf>
    <xf numFmtId="164" fontId="3" fillId="3" borderId="8"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3" borderId="17" xfId="0" applyFont="1" applyFill="1" applyBorder="1" applyAlignment="1">
      <alignment horizontal="center" vertical="center"/>
    </xf>
    <xf numFmtId="3" fontId="3" fillId="3" borderId="8" xfId="0" applyNumberFormat="1" applyFont="1" applyFill="1" applyBorder="1" applyAlignment="1">
      <alignment horizontal="center" vertical="center"/>
    </xf>
    <xf numFmtId="164" fontId="3" fillId="3" borderId="7" xfId="0" applyNumberFormat="1" applyFont="1" applyFill="1" applyBorder="1" applyAlignment="1">
      <alignment horizontal="center" vertical="center"/>
    </xf>
    <xf numFmtId="0" fontId="8" fillId="0" borderId="0" xfId="0" applyFont="1" applyAlignment="1">
      <alignment horizontal="left"/>
    </xf>
    <xf numFmtId="0" fontId="8" fillId="0" borderId="0" xfId="0" applyFont="1" applyAlignment="1">
      <alignment horizontal="left" wrapText="1"/>
    </xf>
    <xf numFmtId="0" fontId="4" fillId="0" borderId="0" xfId="0" applyFont="1" applyAlignment="1">
      <alignment horizontal="left" wrapText="1"/>
    </xf>
    <xf numFmtId="0" fontId="17" fillId="0" borderId="0" xfId="0" applyFont="1" applyAlignment="1">
      <alignment horizontal="center"/>
    </xf>
    <xf numFmtId="0" fontId="17" fillId="0" borderId="32" xfId="0" applyFont="1" applyBorder="1" applyAlignment="1">
      <alignment horizontal="center"/>
    </xf>
    <xf numFmtId="0" fontId="0" fillId="0" borderId="0" xfId="0" applyAlignment="1">
      <alignment horizontal="center"/>
    </xf>
    <xf numFmtId="0" fontId="23" fillId="0" borderId="0" xfId="0" applyFont="1" applyAlignment="1">
      <alignment horizontal="left" wrapText="1"/>
    </xf>
    <xf numFmtId="0" fontId="16" fillId="0" borderId="0" xfId="0" applyFont="1" applyAlignment="1">
      <alignment horizontal="center"/>
    </xf>
    <xf numFmtId="0" fontId="3" fillId="0" borderId="0" xfId="1" applyFont="1" applyAlignment="1">
      <alignment horizontal="left" wrapText="1"/>
    </xf>
    <xf numFmtId="165" fontId="3" fillId="0" borderId="15" xfId="0" applyNumberFormat="1" applyFont="1" applyFill="1" applyBorder="1" applyAlignment="1">
      <alignment horizontal="center" vertical="center"/>
    </xf>
    <xf numFmtId="165" fontId="3" fillId="0" borderId="17" xfId="0" applyNumberFormat="1" applyFont="1" applyFill="1" applyBorder="1" applyAlignment="1">
      <alignment horizontal="center" vertical="center"/>
    </xf>
    <xf numFmtId="11" fontId="3" fillId="0" borderId="1" xfId="0" applyNumberFormat="1" applyFont="1" applyBorder="1" applyAlignment="1">
      <alignment horizontal="center" vertical="center"/>
    </xf>
    <xf numFmtId="11" fontId="3" fillId="0" borderId="2"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2" xfId="0" applyNumberFormat="1" applyFont="1" applyBorder="1" applyAlignment="1">
      <alignment horizontal="center" vertical="center"/>
    </xf>
    <xf numFmtId="2" fontId="2" fillId="5" borderId="1" xfId="0" applyNumberFormat="1" applyFont="1" applyFill="1" applyBorder="1" applyAlignment="1">
      <alignment horizontal="center" vertical="center"/>
    </xf>
    <xf numFmtId="2" fontId="2" fillId="5" borderId="2" xfId="0" applyNumberFormat="1" applyFont="1" applyFill="1" applyBorder="1" applyAlignment="1">
      <alignment horizontal="center" vertical="center"/>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5" fontId="3" fillId="0" borderId="15" xfId="0" applyNumberFormat="1" applyFont="1" applyBorder="1" applyAlignment="1">
      <alignment horizontal="center" vertical="center"/>
    </xf>
    <xf numFmtId="165" fontId="3" fillId="0" borderId="17" xfId="0" applyNumberFormat="1" applyFont="1" applyBorder="1" applyAlignment="1">
      <alignment horizontal="center" vertical="center"/>
    </xf>
    <xf numFmtId="11" fontId="3" fillId="0" borderId="1" xfId="0" applyNumberFormat="1" applyFont="1" applyFill="1" applyBorder="1" applyAlignment="1">
      <alignment horizontal="center" vertical="center"/>
    </xf>
    <xf numFmtId="11" fontId="3" fillId="0" borderId="2"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5" fontId="3" fillId="4" borderId="1" xfId="0" applyNumberFormat="1" applyFont="1" applyFill="1" applyBorder="1" applyAlignment="1">
      <alignment horizontal="center" vertical="center"/>
    </xf>
    <xf numFmtId="165" fontId="3" fillId="4" borderId="2" xfId="0" applyNumberFormat="1" applyFont="1" applyFill="1" applyBorder="1" applyAlignment="1">
      <alignment horizontal="center" vertical="center"/>
    </xf>
    <xf numFmtId="165" fontId="3" fillId="4" borderId="15" xfId="0" applyNumberFormat="1" applyFont="1" applyFill="1" applyBorder="1" applyAlignment="1">
      <alignment horizontal="center" vertical="center"/>
    </xf>
    <xf numFmtId="165" fontId="3" fillId="4" borderId="17" xfId="0" applyNumberFormat="1" applyFont="1" applyFill="1" applyBorder="1" applyAlignment="1">
      <alignment horizontal="center" vertical="center"/>
    </xf>
    <xf numFmtId="11" fontId="3" fillId="4" borderId="1" xfId="0" applyNumberFormat="1" applyFont="1" applyFill="1" applyBorder="1" applyAlignment="1">
      <alignment horizontal="center" vertical="center"/>
    </xf>
    <xf numFmtId="11" fontId="3" fillId="4" borderId="2"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2" fontId="3" fillId="4" borderId="2"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4" borderId="1" xfId="0" applyNumberFormat="1" applyFont="1" applyFill="1" applyBorder="1" applyAlignment="1">
      <alignment horizontal="center" vertical="center"/>
    </xf>
    <xf numFmtId="3" fontId="3" fillId="4" borderId="2" xfId="0" applyNumberFormat="1" applyFont="1" applyFill="1" applyBorder="1" applyAlignment="1">
      <alignment horizontal="center" vertical="center"/>
    </xf>
    <xf numFmtId="165" fontId="3" fillId="4" borderId="23" xfId="0" applyNumberFormat="1" applyFont="1" applyFill="1" applyBorder="1" applyAlignment="1">
      <alignment horizontal="center" vertical="center"/>
    </xf>
    <xf numFmtId="165" fontId="3" fillId="4" borderId="24" xfId="0" applyNumberFormat="1" applyFont="1" applyFill="1" applyBorder="1" applyAlignment="1">
      <alignment horizontal="center" vertical="center"/>
    </xf>
    <xf numFmtId="11" fontId="3" fillId="4" borderId="3" xfId="0" applyNumberFormat="1" applyFont="1" applyFill="1" applyBorder="1" applyAlignment="1">
      <alignment horizontal="center" vertical="center"/>
    </xf>
    <xf numFmtId="2" fontId="3" fillId="4" borderId="3" xfId="0" applyNumberFormat="1" applyFont="1" applyFill="1" applyBorder="1" applyAlignment="1">
      <alignment horizontal="center" vertical="center"/>
    </xf>
    <xf numFmtId="2" fontId="2" fillId="5" borderId="5" xfId="0" applyNumberFormat="1" applyFont="1" applyFill="1" applyBorder="1" applyAlignment="1">
      <alignment horizontal="center" vertical="center"/>
    </xf>
    <xf numFmtId="2" fontId="2" fillId="5" borderId="3" xfId="0" applyNumberFormat="1" applyFont="1" applyFill="1" applyBorder="1" applyAlignment="1">
      <alignment horizontal="center" vertical="center"/>
    </xf>
    <xf numFmtId="2" fontId="2" fillId="5" borderId="9" xfId="0" applyNumberFormat="1" applyFont="1" applyFill="1" applyBorder="1" applyAlignment="1">
      <alignment horizontal="center" vertical="center"/>
    </xf>
    <xf numFmtId="165" fontId="3" fillId="4" borderId="3" xfId="0" applyNumberFormat="1" applyFont="1" applyFill="1" applyBorder="1" applyAlignment="1">
      <alignment horizontal="center" vertical="center"/>
    </xf>
    <xf numFmtId="165" fontId="3" fillId="4" borderId="9" xfId="0" applyNumberFormat="1" applyFont="1" applyFill="1" applyBorder="1" applyAlignment="1">
      <alignment horizontal="center" vertical="center"/>
    </xf>
    <xf numFmtId="165" fontId="3" fillId="0" borderId="22" xfId="0" applyNumberFormat="1" applyFont="1" applyBorder="1" applyAlignment="1">
      <alignment horizontal="center" vertical="center"/>
    </xf>
    <xf numFmtId="165" fontId="3" fillId="0" borderId="23" xfId="0" applyNumberFormat="1" applyFont="1" applyBorder="1" applyAlignment="1">
      <alignment horizontal="center" vertical="center"/>
    </xf>
    <xf numFmtId="165" fontId="3" fillId="0" borderId="24" xfId="0" applyNumberFormat="1" applyFont="1" applyBorder="1" applyAlignment="1">
      <alignment horizontal="center" vertical="center"/>
    </xf>
    <xf numFmtId="165" fontId="3" fillId="4" borderId="5" xfId="0" applyNumberFormat="1" applyFont="1" applyFill="1" applyBorder="1" applyAlignment="1">
      <alignment horizontal="center" vertical="center"/>
    </xf>
    <xf numFmtId="165" fontId="3" fillId="4" borderId="22" xfId="0" applyNumberFormat="1" applyFont="1" applyFill="1" applyBorder="1" applyAlignment="1">
      <alignment horizontal="center" vertical="center"/>
    </xf>
    <xf numFmtId="2" fontId="3" fillId="0" borderId="3" xfId="0" applyNumberFormat="1" applyFont="1" applyBorder="1" applyAlignment="1">
      <alignment horizontal="center" vertical="center"/>
    </xf>
    <xf numFmtId="165" fontId="3" fillId="0" borderId="5"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9" xfId="0" applyNumberFormat="1" applyFont="1" applyBorder="1" applyAlignment="1">
      <alignment horizontal="center" vertical="center"/>
    </xf>
    <xf numFmtId="3" fontId="3" fillId="4" borderId="3" xfId="0" applyNumberFormat="1" applyFont="1" applyFill="1" applyBorder="1" applyAlignment="1">
      <alignment horizontal="center" vertical="center"/>
    </xf>
    <xf numFmtId="0" fontId="2" fillId="0" borderId="34" xfId="0" applyFont="1" applyBorder="1" applyAlignment="1" applyProtection="1">
      <alignment horizontal="left"/>
      <protection locked="0"/>
    </xf>
    <xf numFmtId="0" fontId="2" fillId="0" borderId="34" xfId="0" applyFont="1" applyBorder="1" applyAlignment="1">
      <alignment horizontal="left"/>
    </xf>
  </cellXfs>
  <cellStyles count="6">
    <cellStyle name="Hyperlink 2" xfId="3" xr:uid="{DC4E6F5E-6818-4FBC-9D54-21166319FAC5}"/>
    <cellStyle name="Hyperlink 2 2" xfId="5" xr:uid="{D5A3890A-7C4C-49E8-BDEA-991A28878B53}"/>
    <cellStyle name="Normal" xfId="0" builtinId="0"/>
    <cellStyle name="Normal 2" xfId="1" xr:uid="{32A55E54-3340-452B-97C1-CDF32BE6BCB0}"/>
    <cellStyle name="Normal 3" xfId="4" xr:uid="{59F92796-5D5F-486C-82DB-18C5EFC58E99}"/>
    <cellStyle name="Normal_Title Page" xfId="2" xr:uid="{44731A8F-8ABD-43B2-876F-8644DB289C41}"/>
  </cellStyles>
  <dxfs count="0"/>
  <tableStyles count="0" defaultTableStyle="TableStyleMedium9" defaultPivotStyle="PivotStyleLight16"/>
  <colors>
    <mruColors>
      <color rgb="FFCCFFCC"/>
      <color rgb="FFFFCCFF"/>
      <color rgb="FF99CCFF"/>
      <color rgb="FFFF9147"/>
      <color rgb="FFFF6600"/>
      <color rgb="FF99FFCC"/>
      <color rgb="FFFFFFCC"/>
      <color rgb="FF00CC99"/>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Test 5 </a:t>
            </a:r>
            <a:r>
              <a:rPr lang="en-US" baseline="0"/>
              <a:t>SARS-CoV-2 Natural Attenuation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65625292907524"/>
          <c:y val="0.1738815683573027"/>
          <c:w val="0.77818160424056837"/>
          <c:h val="0.73426809930008752"/>
        </c:manualLayout>
      </c:layout>
      <c:lineChart>
        <c:grouping val="standard"/>
        <c:varyColors val="0"/>
        <c:ser>
          <c:idx val="0"/>
          <c:order val="0"/>
          <c:tx>
            <c:strRef>
              <c:f>'Test 5 chart'!$A$5</c:f>
              <c:strCache>
                <c:ptCount val="1"/>
                <c:pt idx="0">
                  <c:v>Leather book cover</c:v>
                </c:pt>
              </c:strCache>
            </c:strRef>
          </c:tx>
          <c:spPr>
            <a:ln w="12700" cap="rnd">
              <a:solidFill>
                <a:schemeClr val="accent1"/>
              </a:solidFill>
              <a:round/>
            </a:ln>
            <a:effectLst/>
          </c:spPr>
          <c:marker>
            <c:symbol val="none"/>
          </c:marker>
          <c:errBars>
            <c:errDir val="y"/>
            <c:errBarType val="both"/>
            <c:errValType val="cust"/>
            <c:noEndCap val="0"/>
            <c:plus>
              <c:numLit>
                <c:formatCode>General</c:formatCode>
                <c:ptCount val="6"/>
                <c:pt idx="0">
                  <c:v>0</c:v>
                </c:pt>
                <c:pt idx="1">
                  <c:v>0.31900000000000001</c:v>
                </c:pt>
                <c:pt idx="2">
                  <c:v>0.61599999999999999</c:v>
                </c:pt>
                <c:pt idx="3">
                  <c:v>0.76</c:v>
                </c:pt>
                <c:pt idx="4">
                  <c:v>0.625</c:v>
                </c:pt>
                <c:pt idx="5">
                  <c:v>0.625</c:v>
                </c:pt>
              </c:numLit>
            </c:plus>
            <c:minus>
              <c:numLit>
                <c:formatCode>General</c:formatCode>
                <c:ptCount val="6"/>
                <c:pt idx="0">
                  <c:v>0</c:v>
                </c:pt>
                <c:pt idx="1">
                  <c:v>0.31900000000000001</c:v>
                </c:pt>
                <c:pt idx="2">
                  <c:v>0.61599999999999999</c:v>
                </c:pt>
                <c:pt idx="3">
                  <c:v>0.76</c:v>
                </c:pt>
                <c:pt idx="4">
                  <c:v>0.625</c:v>
                </c:pt>
                <c:pt idx="5">
                  <c:v>0.625</c:v>
                </c:pt>
              </c:numLit>
            </c:minus>
            <c:spPr>
              <a:noFill/>
              <a:ln w="9525" cap="flat" cmpd="sng" algn="ctr">
                <a:solidFill>
                  <a:schemeClr val="tx1">
                    <a:lumMod val="65000"/>
                    <a:lumOff val="35000"/>
                  </a:schemeClr>
                </a:solidFill>
                <a:round/>
              </a:ln>
              <a:effectLst/>
            </c:spPr>
          </c:errBars>
          <c:cat>
            <c:strRef>
              <c:f>'Test 5 chart'!$B$21:$G$21</c:f>
              <c:strCache>
                <c:ptCount val="6"/>
                <c:pt idx="0">
                  <c:v>Inoculum</c:v>
                </c:pt>
                <c:pt idx="1">
                  <c:v>0 Day</c:v>
                </c:pt>
                <c:pt idx="2">
                  <c:v>2 Day</c:v>
                </c:pt>
                <c:pt idx="3">
                  <c:v>4 Day</c:v>
                </c:pt>
                <c:pt idx="4">
                  <c:v>6 Day</c:v>
                </c:pt>
                <c:pt idx="5">
                  <c:v>8 Day</c:v>
                </c:pt>
              </c:strCache>
            </c:strRef>
          </c:cat>
          <c:val>
            <c:numRef>
              <c:f>'Test 5 chart'!$B$5:$G$5</c:f>
              <c:numCache>
                <c:formatCode>0.00</c:formatCode>
                <c:ptCount val="6"/>
                <c:pt idx="0">
                  <c:v>5.4</c:v>
                </c:pt>
                <c:pt idx="1">
                  <c:v>2.99</c:v>
                </c:pt>
                <c:pt idx="2">
                  <c:v>2.02</c:v>
                </c:pt>
                <c:pt idx="3">
                  <c:v>0.91</c:v>
                </c:pt>
                <c:pt idx="4">
                  <c:v>0.78</c:v>
                </c:pt>
                <c:pt idx="5">
                  <c:v>0.78</c:v>
                </c:pt>
              </c:numCache>
            </c:numRef>
          </c:val>
          <c:smooth val="0"/>
          <c:extLst>
            <c:ext xmlns:c16="http://schemas.microsoft.com/office/drawing/2014/chart" uri="{C3380CC4-5D6E-409C-BE32-E72D297353CC}">
              <c16:uniqueId val="{00000000-E78B-4B18-BEFE-1BDDB1619799}"/>
            </c:ext>
          </c:extLst>
        </c:ser>
        <c:ser>
          <c:idx val="1"/>
          <c:order val="1"/>
          <c:tx>
            <c:strRef>
              <c:f>'Test 5 chart'!$A$6</c:f>
              <c:strCache>
                <c:ptCount val="1"/>
                <c:pt idx="0">
                  <c:v>Synthetic leather </c:v>
                </c:pt>
              </c:strCache>
            </c:strRef>
          </c:tx>
          <c:spPr>
            <a:ln w="12700" cap="rnd">
              <a:solidFill>
                <a:schemeClr val="accent2"/>
              </a:solidFill>
              <a:round/>
            </a:ln>
            <a:effectLst/>
          </c:spPr>
          <c:marker>
            <c:symbol val="none"/>
          </c:marker>
          <c:errBars>
            <c:errDir val="y"/>
            <c:errBarType val="both"/>
            <c:errValType val="cust"/>
            <c:noEndCap val="0"/>
            <c:plus>
              <c:numLit>
                <c:formatCode>General</c:formatCode>
                <c:ptCount val="6"/>
                <c:pt idx="0">
                  <c:v>0</c:v>
                </c:pt>
                <c:pt idx="1">
                  <c:v>0.23499999999999999</c:v>
                </c:pt>
                <c:pt idx="2">
                  <c:v>0.122</c:v>
                </c:pt>
                <c:pt idx="3">
                  <c:v>0.19700000000000001</c:v>
                </c:pt>
                <c:pt idx="4">
                  <c:v>0.182</c:v>
                </c:pt>
                <c:pt idx="5">
                  <c:v>0.625</c:v>
                </c:pt>
              </c:numLit>
            </c:plus>
            <c:minus>
              <c:numLit>
                <c:formatCode>General</c:formatCode>
                <c:ptCount val="6"/>
                <c:pt idx="0">
                  <c:v>0</c:v>
                </c:pt>
                <c:pt idx="1">
                  <c:v>0.23499999999999999</c:v>
                </c:pt>
                <c:pt idx="2">
                  <c:v>0.122</c:v>
                </c:pt>
                <c:pt idx="3">
                  <c:v>0.19700000000000001</c:v>
                </c:pt>
                <c:pt idx="4">
                  <c:v>0.182</c:v>
                </c:pt>
                <c:pt idx="5">
                  <c:v>0.625</c:v>
                </c:pt>
              </c:numLit>
            </c:minus>
            <c:spPr>
              <a:noFill/>
              <a:ln w="9525" cap="flat" cmpd="sng" algn="ctr">
                <a:solidFill>
                  <a:schemeClr val="tx1">
                    <a:lumMod val="65000"/>
                    <a:lumOff val="35000"/>
                  </a:schemeClr>
                </a:solidFill>
                <a:round/>
              </a:ln>
              <a:effectLst/>
            </c:spPr>
          </c:errBars>
          <c:cat>
            <c:strRef>
              <c:f>'Test 5 chart'!$B$21:$G$21</c:f>
              <c:strCache>
                <c:ptCount val="6"/>
                <c:pt idx="0">
                  <c:v>Inoculum</c:v>
                </c:pt>
                <c:pt idx="1">
                  <c:v>0 Day</c:v>
                </c:pt>
                <c:pt idx="2">
                  <c:v>2 Day</c:v>
                </c:pt>
                <c:pt idx="3">
                  <c:v>4 Day</c:v>
                </c:pt>
                <c:pt idx="4">
                  <c:v>6 Day</c:v>
                </c:pt>
                <c:pt idx="5">
                  <c:v>8 Day</c:v>
                </c:pt>
              </c:strCache>
            </c:strRef>
          </c:cat>
          <c:val>
            <c:numRef>
              <c:f>'Test 5 chart'!$B$6:$G$6</c:f>
              <c:numCache>
                <c:formatCode>0.00</c:formatCode>
                <c:ptCount val="6"/>
                <c:pt idx="0">
                  <c:v>5.4</c:v>
                </c:pt>
                <c:pt idx="1">
                  <c:v>4.42</c:v>
                </c:pt>
                <c:pt idx="2">
                  <c:v>2.88</c:v>
                </c:pt>
                <c:pt idx="3">
                  <c:v>2.4</c:v>
                </c:pt>
                <c:pt idx="4">
                  <c:v>1.76</c:v>
                </c:pt>
                <c:pt idx="5">
                  <c:v>0.52</c:v>
                </c:pt>
              </c:numCache>
            </c:numRef>
          </c:val>
          <c:smooth val="0"/>
          <c:extLst>
            <c:ext xmlns:c16="http://schemas.microsoft.com/office/drawing/2014/chart" uri="{C3380CC4-5D6E-409C-BE32-E72D297353CC}">
              <c16:uniqueId val="{00000001-E78B-4B18-BEFE-1BDDB1619799}"/>
            </c:ext>
          </c:extLst>
        </c:ser>
        <c:ser>
          <c:idx val="2"/>
          <c:order val="2"/>
          <c:tx>
            <c:v>100% Polyolefin</c:v>
          </c:tx>
          <c:spPr>
            <a:ln w="12700" cap="rnd">
              <a:solidFill>
                <a:schemeClr val="accent3"/>
              </a:solidFill>
              <a:round/>
            </a:ln>
            <a:effectLst/>
          </c:spPr>
          <c:marker>
            <c:symbol val="none"/>
          </c:marker>
          <c:errBars>
            <c:errDir val="y"/>
            <c:errBarType val="both"/>
            <c:errValType val="cust"/>
            <c:noEndCap val="0"/>
            <c:plus>
              <c:numLit>
                <c:formatCode>General</c:formatCode>
                <c:ptCount val="6"/>
                <c:pt idx="0">
                  <c:v>0</c:v>
                </c:pt>
                <c:pt idx="1">
                  <c:v>0</c:v>
                </c:pt>
                <c:pt idx="2">
                  <c:v>0</c:v>
                </c:pt>
                <c:pt idx="3">
                  <c:v>0</c:v>
                </c:pt>
                <c:pt idx="4">
                  <c:v>0</c:v>
                </c:pt>
                <c:pt idx="5">
                  <c:v>0</c:v>
                </c:pt>
              </c:numLit>
            </c:plus>
            <c:minus>
              <c:numLit>
                <c:formatCode>General</c:formatCode>
                <c:ptCount val="6"/>
                <c:pt idx="0">
                  <c:v>0</c:v>
                </c:pt>
                <c:pt idx="1">
                  <c:v>0</c:v>
                </c:pt>
                <c:pt idx="2">
                  <c:v>0</c:v>
                </c:pt>
                <c:pt idx="3">
                  <c:v>0</c:v>
                </c:pt>
                <c:pt idx="4">
                  <c:v>0</c:v>
                </c:pt>
                <c:pt idx="5">
                  <c:v>0</c:v>
                </c:pt>
              </c:numLit>
            </c:minus>
            <c:spPr>
              <a:noFill/>
              <a:ln w="9525" cap="flat" cmpd="sng" algn="ctr">
                <a:solidFill>
                  <a:schemeClr val="tx1">
                    <a:lumMod val="65000"/>
                    <a:lumOff val="35000"/>
                  </a:schemeClr>
                </a:solidFill>
                <a:round/>
              </a:ln>
              <a:effectLst/>
            </c:spPr>
          </c:errBars>
          <c:cat>
            <c:strRef>
              <c:f>'Test 5 chart'!$B$21:$G$21</c:f>
              <c:strCache>
                <c:ptCount val="6"/>
                <c:pt idx="0">
                  <c:v>Inoculum</c:v>
                </c:pt>
                <c:pt idx="1">
                  <c:v>0 Day</c:v>
                </c:pt>
                <c:pt idx="2">
                  <c:v>2 Day</c:v>
                </c:pt>
                <c:pt idx="3">
                  <c:v>4 Day</c:v>
                </c:pt>
                <c:pt idx="4">
                  <c:v>6 Day</c:v>
                </c:pt>
                <c:pt idx="5">
                  <c:v>8 Day</c:v>
                </c:pt>
              </c:strCache>
            </c:strRef>
          </c:cat>
          <c:val>
            <c:numRef>
              <c:f>'Test 5 chart'!$B$7:$G$7</c:f>
              <c:numCache>
                <c:formatCode>0.00</c:formatCode>
                <c:ptCount val="6"/>
                <c:pt idx="0">
                  <c:v>5.4</c:v>
                </c:pt>
                <c:pt idx="1">
                  <c:v>2.12</c:v>
                </c:pt>
              </c:numCache>
            </c:numRef>
          </c:val>
          <c:smooth val="0"/>
          <c:extLst>
            <c:ext xmlns:c16="http://schemas.microsoft.com/office/drawing/2014/chart" uri="{C3380CC4-5D6E-409C-BE32-E72D297353CC}">
              <c16:uniqueId val="{00000002-E78B-4B18-BEFE-1BDDB1619799}"/>
            </c:ext>
          </c:extLst>
        </c:ser>
        <c:ser>
          <c:idx val="4"/>
          <c:order val="4"/>
          <c:tx>
            <c:v>Nylon webbing</c:v>
          </c:tx>
          <c:spPr>
            <a:ln w="12700" cap="rnd">
              <a:solidFill>
                <a:schemeClr val="accent5"/>
              </a:solidFill>
              <a:round/>
            </a:ln>
            <a:effectLst/>
          </c:spPr>
          <c:marker>
            <c:symbol val="none"/>
          </c:marker>
          <c:errBars>
            <c:errDir val="y"/>
            <c:errBarType val="both"/>
            <c:errValType val="cust"/>
            <c:noEndCap val="0"/>
            <c:plus>
              <c:numLit>
                <c:formatCode>General</c:formatCode>
                <c:ptCount val="6"/>
                <c:pt idx="0">
                  <c:v>0</c:v>
                </c:pt>
                <c:pt idx="1">
                  <c:v>0</c:v>
                </c:pt>
                <c:pt idx="2">
                  <c:v>0</c:v>
                </c:pt>
                <c:pt idx="3">
                  <c:v>0</c:v>
                </c:pt>
                <c:pt idx="4">
                  <c:v>0</c:v>
                </c:pt>
                <c:pt idx="5">
                  <c:v>0</c:v>
                </c:pt>
              </c:numLit>
            </c:plus>
            <c:minus>
              <c:numLit>
                <c:formatCode>General</c:formatCode>
                <c:ptCount val="6"/>
                <c:pt idx="0">
                  <c:v>0</c:v>
                </c:pt>
                <c:pt idx="1">
                  <c:v>0</c:v>
                </c:pt>
                <c:pt idx="2">
                  <c:v>0</c:v>
                </c:pt>
                <c:pt idx="3">
                  <c:v>0</c:v>
                </c:pt>
                <c:pt idx="4">
                  <c:v>0</c:v>
                </c:pt>
                <c:pt idx="5">
                  <c:v>0</c:v>
                </c:pt>
              </c:numLit>
            </c:minus>
            <c:spPr>
              <a:noFill/>
              <a:ln w="9525" cap="flat" cmpd="sng" algn="ctr">
                <a:solidFill>
                  <a:schemeClr val="tx1">
                    <a:lumMod val="65000"/>
                    <a:lumOff val="35000"/>
                  </a:schemeClr>
                </a:solidFill>
                <a:round/>
              </a:ln>
              <a:effectLst/>
            </c:spPr>
          </c:errBars>
          <c:cat>
            <c:strRef>
              <c:f>'Test 5 chart'!$B$21:$G$21</c:f>
              <c:strCache>
                <c:ptCount val="6"/>
                <c:pt idx="0">
                  <c:v>Inoculum</c:v>
                </c:pt>
                <c:pt idx="1">
                  <c:v>0 Day</c:v>
                </c:pt>
                <c:pt idx="2">
                  <c:v>2 Day</c:v>
                </c:pt>
                <c:pt idx="3">
                  <c:v>4 Day</c:v>
                </c:pt>
                <c:pt idx="4">
                  <c:v>6 Day</c:v>
                </c:pt>
                <c:pt idx="5">
                  <c:v>8 Day</c:v>
                </c:pt>
              </c:strCache>
            </c:strRef>
          </c:cat>
          <c:val>
            <c:numRef>
              <c:f>'Test 5 chart'!$B$9:$G$9</c:f>
              <c:numCache>
                <c:formatCode>0.00</c:formatCode>
                <c:ptCount val="6"/>
                <c:pt idx="0">
                  <c:v>5.4</c:v>
                </c:pt>
                <c:pt idx="1">
                  <c:v>2.82</c:v>
                </c:pt>
              </c:numCache>
            </c:numRef>
          </c:val>
          <c:smooth val="0"/>
          <c:extLst>
            <c:ext xmlns:c16="http://schemas.microsoft.com/office/drawing/2014/chart" uri="{C3380CC4-5D6E-409C-BE32-E72D297353CC}">
              <c16:uniqueId val="{00000003-E78B-4B18-BEFE-1BDDB1619799}"/>
            </c:ext>
          </c:extLst>
        </c:ser>
        <c:ser>
          <c:idx val="5"/>
          <c:order val="5"/>
          <c:tx>
            <c:v>LOQ</c:v>
          </c:tx>
          <c:spPr>
            <a:ln w="12700" cap="rnd">
              <a:solidFill>
                <a:srgbClr val="FF0000"/>
              </a:solidFill>
              <a:prstDash val="sysDash"/>
              <a:round/>
            </a:ln>
            <a:effectLst/>
          </c:spPr>
          <c:marker>
            <c:symbol val="none"/>
          </c:marker>
          <c:cat>
            <c:strRef>
              <c:f>'Test 5 chart'!$B$21:$G$21</c:f>
              <c:strCache>
                <c:ptCount val="6"/>
                <c:pt idx="0">
                  <c:v>Inoculum</c:v>
                </c:pt>
                <c:pt idx="1">
                  <c:v>0 Day</c:v>
                </c:pt>
                <c:pt idx="2">
                  <c:v>2 Day</c:v>
                </c:pt>
                <c:pt idx="3">
                  <c:v>4 Day</c:v>
                </c:pt>
                <c:pt idx="4">
                  <c:v>6 Day</c:v>
                </c:pt>
                <c:pt idx="5">
                  <c:v>8 Day</c:v>
                </c:pt>
              </c:strCache>
            </c:strRef>
          </c:cat>
          <c:val>
            <c:numRef>
              <c:f>'Test 5 chart'!$B$16:$G$16</c:f>
              <c:numCache>
                <c:formatCode>General</c:formatCode>
                <c:ptCount val="6"/>
                <c:pt idx="0">
                  <c:v>1.42</c:v>
                </c:pt>
                <c:pt idx="1">
                  <c:v>1.42</c:v>
                </c:pt>
                <c:pt idx="2">
                  <c:v>1.42</c:v>
                </c:pt>
                <c:pt idx="3">
                  <c:v>1.42</c:v>
                </c:pt>
                <c:pt idx="4">
                  <c:v>1.42</c:v>
                </c:pt>
                <c:pt idx="5">
                  <c:v>1.42</c:v>
                </c:pt>
              </c:numCache>
            </c:numRef>
          </c:val>
          <c:smooth val="0"/>
          <c:extLst>
            <c:ext xmlns:c16="http://schemas.microsoft.com/office/drawing/2014/chart" uri="{C3380CC4-5D6E-409C-BE32-E72D297353CC}">
              <c16:uniqueId val="{00000004-E78B-4B18-BEFE-1BDDB1619799}"/>
            </c:ext>
          </c:extLst>
        </c:ser>
        <c:ser>
          <c:idx val="6"/>
          <c:order val="6"/>
          <c:tx>
            <c:v>ALOQ1</c:v>
          </c:tx>
          <c:spPr>
            <a:ln w="12700" cap="rnd">
              <a:solidFill>
                <a:srgbClr val="FF0000"/>
              </a:solidFill>
              <a:prstDash val="dash"/>
              <a:round/>
            </a:ln>
            <a:effectLst/>
          </c:spPr>
          <c:marker>
            <c:symbol val="none"/>
          </c:marker>
          <c:cat>
            <c:strRef>
              <c:f>'Test 5 chart'!$B$21:$G$21</c:f>
              <c:strCache>
                <c:ptCount val="6"/>
                <c:pt idx="0">
                  <c:v>Inoculum</c:v>
                </c:pt>
                <c:pt idx="1">
                  <c:v>0 Day</c:v>
                </c:pt>
                <c:pt idx="2">
                  <c:v>2 Day</c:v>
                </c:pt>
                <c:pt idx="3">
                  <c:v>4 Day</c:v>
                </c:pt>
                <c:pt idx="4">
                  <c:v>6 Day</c:v>
                </c:pt>
                <c:pt idx="5">
                  <c:v>8 Day</c:v>
                </c:pt>
              </c:strCache>
            </c:strRef>
          </c:cat>
          <c:val>
            <c:numRef>
              <c:f>'Test 5 chart'!$B$17:$G$17</c:f>
              <c:numCache>
                <c:formatCode>General</c:formatCode>
                <c:ptCount val="6"/>
                <c:pt idx="0">
                  <c:v>2.12</c:v>
                </c:pt>
                <c:pt idx="1">
                  <c:v>2.12</c:v>
                </c:pt>
                <c:pt idx="2">
                  <c:v>2.12</c:v>
                </c:pt>
                <c:pt idx="3">
                  <c:v>2.12</c:v>
                </c:pt>
                <c:pt idx="4">
                  <c:v>2.12</c:v>
                </c:pt>
                <c:pt idx="5">
                  <c:v>2.12</c:v>
                </c:pt>
              </c:numCache>
            </c:numRef>
          </c:val>
          <c:smooth val="0"/>
          <c:extLst>
            <c:ext xmlns:c16="http://schemas.microsoft.com/office/drawing/2014/chart" uri="{C3380CC4-5D6E-409C-BE32-E72D297353CC}">
              <c16:uniqueId val="{00000005-E78B-4B18-BEFE-1BDDB1619799}"/>
            </c:ext>
          </c:extLst>
        </c:ser>
        <c:ser>
          <c:idx val="7"/>
          <c:order val="7"/>
          <c:tx>
            <c:v>ALOQ2</c:v>
          </c:tx>
          <c:spPr>
            <a:ln w="12700" cap="rnd">
              <a:solidFill>
                <a:srgbClr val="FF0000"/>
              </a:solidFill>
              <a:prstDash val="lgDash"/>
              <a:round/>
            </a:ln>
            <a:effectLst/>
          </c:spPr>
          <c:marker>
            <c:symbol val="none"/>
          </c:marker>
          <c:cat>
            <c:strRef>
              <c:f>'Test 5 chart'!$B$21:$G$21</c:f>
              <c:strCache>
                <c:ptCount val="6"/>
                <c:pt idx="0">
                  <c:v>Inoculum</c:v>
                </c:pt>
                <c:pt idx="1">
                  <c:v>0 Day</c:v>
                </c:pt>
                <c:pt idx="2">
                  <c:v>2 Day</c:v>
                </c:pt>
                <c:pt idx="3">
                  <c:v>4 Day</c:v>
                </c:pt>
                <c:pt idx="4">
                  <c:v>6 Day</c:v>
                </c:pt>
                <c:pt idx="5">
                  <c:v>8 Day</c:v>
                </c:pt>
              </c:strCache>
            </c:strRef>
          </c:cat>
          <c:val>
            <c:numRef>
              <c:f>'Test 5 chart'!$B$18:$G$18</c:f>
              <c:numCache>
                <c:formatCode>General</c:formatCode>
                <c:ptCount val="6"/>
                <c:pt idx="0">
                  <c:v>2.82</c:v>
                </c:pt>
                <c:pt idx="1">
                  <c:v>2.82</c:v>
                </c:pt>
                <c:pt idx="2">
                  <c:v>2.82</c:v>
                </c:pt>
                <c:pt idx="3">
                  <c:v>2.82</c:v>
                </c:pt>
                <c:pt idx="4">
                  <c:v>2.82</c:v>
                </c:pt>
                <c:pt idx="5">
                  <c:v>2.82</c:v>
                </c:pt>
              </c:numCache>
            </c:numRef>
          </c:val>
          <c:smooth val="0"/>
          <c:extLst>
            <c:ext xmlns:c16="http://schemas.microsoft.com/office/drawing/2014/chart" uri="{C3380CC4-5D6E-409C-BE32-E72D297353CC}">
              <c16:uniqueId val="{00000006-E78B-4B18-BEFE-1BDDB1619799}"/>
            </c:ext>
          </c:extLst>
        </c:ser>
        <c:dLbls>
          <c:showLegendKey val="0"/>
          <c:showVal val="0"/>
          <c:showCatName val="0"/>
          <c:showSerName val="0"/>
          <c:showPercent val="0"/>
          <c:showBubbleSize val="0"/>
        </c:dLbls>
        <c:smooth val="0"/>
        <c:axId val="570890408"/>
        <c:axId val="570884504"/>
        <c:extLst>
          <c:ext xmlns:c15="http://schemas.microsoft.com/office/drawing/2012/chart" uri="{02D57815-91ED-43cb-92C2-25804820EDAC}">
            <c15:filteredLineSeries>
              <c15:ser>
                <c:idx val="3"/>
                <c:order val="3"/>
                <c:tx>
                  <c:v>100% Cotton</c:v>
                </c:tx>
                <c:spPr>
                  <a:ln w="28575" cap="rnd">
                    <a:solidFill>
                      <a:schemeClr val="accent4"/>
                    </a:solidFill>
                    <a:round/>
                  </a:ln>
                  <a:effectLst/>
                </c:spPr>
                <c:marker>
                  <c:symbol val="none"/>
                </c:marker>
                <c:errBars>
                  <c:errDir val="y"/>
                  <c:errBarType val="both"/>
                  <c:errValType val="cust"/>
                  <c:noEndCap val="0"/>
                  <c:plus>
                    <c:numLit>
                      <c:formatCode>General</c:formatCode>
                      <c:ptCount val="6"/>
                      <c:pt idx="0">
                        <c:v>0</c:v>
                      </c:pt>
                      <c:pt idx="1">
                        <c:v>0</c:v>
                      </c:pt>
                      <c:pt idx="2">
                        <c:v>0</c:v>
                      </c:pt>
                      <c:pt idx="3">
                        <c:v>0</c:v>
                      </c:pt>
                      <c:pt idx="4">
                        <c:v>0</c:v>
                      </c:pt>
                      <c:pt idx="5">
                        <c:v>0</c:v>
                      </c:pt>
                    </c:numLit>
                  </c:plus>
                  <c:minus>
                    <c:numLit>
                      <c:formatCode>General</c:formatCode>
                      <c:ptCount val="6"/>
                      <c:pt idx="0">
                        <c:v>0</c:v>
                      </c:pt>
                      <c:pt idx="1">
                        <c:v>0</c:v>
                      </c:pt>
                      <c:pt idx="2">
                        <c:v>0</c:v>
                      </c:pt>
                      <c:pt idx="3">
                        <c:v>0</c:v>
                      </c:pt>
                      <c:pt idx="4">
                        <c:v>0</c:v>
                      </c:pt>
                      <c:pt idx="5">
                        <c:v>0</c:v>
                      </c:pt>
                    </c:numLit>
                  </c:minus>
                  <c:spPr>
                    <a:noFill/>
                    <a:ln w="9525" cap="flat" cmpd="sng" algn="ctr">
                      <a:solidFill>
                        <a:schemeClr val="tx1">
                          <a:lumMod val="65000"/>
                          <a:lumOff val="35000"/>
                        </a:schemeClr>
                      </a:solidFill>
                      <a:round/>
                    </a:ln>
                    <a:effectLst/>
                  </c:spPr>
                </c:errBars>
                <c:cat>
                  <c:strRef>
                    <c:extLst>
                      <c:ext uri="{02D57815-91ED-43cb-92C2-25804820EDAC}">
                        <c15:formulaRef>
                          <c15:sqref>'Test 5 chart'!$B$21:$G$21</c15:sqref>
                        </c15:formulaRef>
                      </c:ext>
                    </c:extLst>
                    <c:strCache>
                      <c:ptCount val="6"/>
                      <c:pt idx="0">
                        <c:v>Inoculum</c:v>
                      </c:pt>
                      <c:pt idx="1">
                        <c:v>0 Day</c:v>
                      </c:pt>
                      <c:pt idx="2">
                        <c:v>2 Day</c:v>
                      </c:pt>
                      <c:pt idx="3">
                        <c:v>4 Day</c:v>
                      </c:pt>
                      <c:pt idx="4">
                        <c:v>6 Day</c:v>
                      </c:pt>
                      <c:pt idx="5">
                        <c:v>8 Day</c:v>
                      </c:pt>
                    </c:strCache>
                  </c:strRef>
                </c:cat>
                <c:val>
                  <c:numRef>
                    <c:extLst>
                      <c:ext uri="{02D57815-91ED-43cb-92C2-25804820EDAC}">
                        <c15:formulaRef>
                          <c15:sqref>'Test 5 chart'!$B$8</c15:sqref>
                        </c15:formulaRef>
                      </c:ext>
                    </c:extLst>
                    <c:numCache>
                      <c:formatCode>0.00</c:formatCode>
                      <c:ptCount val="1"/>
                      <c:pt idx="0">
                        <c:v>5.4</c:v>
                      </c:pt>
                    </c:numCache>
                  </c:numRef>
                </c:val>
                <c:smooth val="0"/>
                <c:extLst>
                  <c:ext xmlns:c16="http://schemas.microsoft.com/office/drawing/2014/chart" uri="{C3380CC4-5D6E-409C-BE32-E72D297353CC}">
                    <c16:uniqueId val="{00000007-E78B-4B18-BEFE-1BDDB1619799}"/>
                  </c:ext>
                </c:extLst>
              </c15:ser>
            </c15:filteredLineSeries>
          </c:ext>
        </c:extLst>
      </c:lineChart>
      <c:catAx>
        <c:axId val="570890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884504"/>
        <c:crosses val="autoZero"/>
        <c:auto val="1"/>
        <c:lblAlgn val="ctr"/>
        <c:lblOffset val="100"/>
        <c:noMultiLvlLbl val="0"/>
      </c:catAx>
      <c:valAx>
        <c:axId val="570884504"/>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Viable</a:t>
                </a:r>
                <a:r>
                  <a:rPr lang="en-US" baseline="0"/>
                  <a:t> </a:t>
                </a:r>
                <a:r>
                  <a:rPr lang="en-US"/>
                  <a:t>SARS-CoV-2 Log</a:t>
                </a:r>
                <a:r>
                  <a:rPr lang="en-US" baseline="-25000"/>
                  <a:t>10</a:t>
                </a:r>
                <a:r>
                  <a:rPr lang="en-US"/>
                  <a: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890408"/>
        <c:crosses val="autoZero"/>
        <c:crossBetween val="midCat"/>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295275</xdr:colOff>
      <xdr:row>3</xdr:row>
      <xdr:rowOff>114300</xdr:rowOff>
    </xdr:from>
    <xdr:to>
      <xdr:col>21</xdr:col>
      <xdr:colOff>138113</xdr:colOff>
      <xdr:row>30</xdr:row>
      <xdr:rowOff>152400</xdr:rowOff>
    </xdr:to>
    <xdr:graphicFrame macro="">
      <xdr:nvGraphicFramePr>
        <xdr:cNvPr id="5" name="Chart 4">
          <a:extLst>
            <a:ext uri="{FF2B5EF4-FFF2-40B4-BE49-F238E27FC236}">
              <a16:creationId xmlns:a16="http://schemas.microsoft.com/office/drawing/2014/main" id="{9859005B-6E50-4D2A-BBC5-ADCFA4E1E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0.8786</cdr:x>
      <cdr:y>0.76619</cdr:y>
    </cdr:from>
    <cdr:to>
      <cdr:x>0.93869</cdr:x>
      <cdr:y>0.83625</cdr:y>
    </cdr:to>
    <cdr:sp macro="" textlink="">
      <cdr:nvSpPr>
        <cdr:cNvPr id="2" name="TextBox 1">
          <a:extLst xmlns:a="http://schemas.openxmlformats.org/drawingml/2006/main">
            <a:ext uri="{FF2B5EF4-FFF2-40B4-BE49-F238E27FC236}">
              <a16:creationId xmlns:a16="http://schemas.microsoft.com/office/drawing/2014/main" id="{74891C13-2B84-420E-8703-5E4EB79B3A1B}"/>
            </a:ext>
          </a:extLst>
        </cdr:cNvPr>
        <cdr:cNvSpPr txBox="1"/>
      </cdr:nvSpPr>
      <cdr:spPr>
        <a:xfrm xmlns:a="http://schemas.openxmlformats.org/drawingml/2006/main">
          <a:off x="6824647" y="3451924"/>
          <a:ext cx="466757" cy="315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10</a:t>
          </a:r>
        </a:p>
      </cdr:txBody>
    </cdr:sp>
  </cdr:relSizeAnchor>
  <cdr:relSizeAnchor xmlns:cdr="http://schemas.openxmlformats.org/drawingml/2006/chartDrawing">
    <cdr:from>
      <cdr:x>0.8784</cdr:x>
      <cdr:y>0.63809</cdr:y>
    </cdr:from>
    <cdr:to>
      <cdr:x>0.93848</cdr:x>
      <cdr:y>0.65059</cdr:y>
    </cdr:to>
    <cdr:sp macro="" textlink="">
      <cdr:nvSpPr>
        <cdr:cNvPr id="3" name="TextBox 1">
          <a:extLst xmlns:a="http://schemas.openxmlformats.org/drawingml/2006/main">
            <a:ext uri="{FF2B5EF4-FFF2-40B4-BE49-F238E27FC236}">
              <a16:creationId xmlns:a16="http://schemas.microsoft.com/office/drawing/2014/main" id="{9AB77628-012F-4EF2-8FAB-303A0F9074BC}"/>
            </a:ext>
          </a:extLst>
        </cdr:cNvPr>
        <cdr:cNvSpPr txBox="1"/>
      </cdr:nvSpPr>
      <cdr:spPr>
        <a:xfrm xmlns:a="http://schemas.openxmlformats.org/drawingml/2006/main" rot="10800000" flipV="1">
          <a:off x="6823083" y="2333886"/>
          <a:ext cx="466680" cy="4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a:t>
          </a:r>
        </a:p>
      </cdr:txBody>
    </cdr:sp>
  </cdr:relSizeAnchor>
  <cdr:relSizeAnchor xmlns:cdr="http://schemas.openxmlformats.org/drawingml/2006/chartDrawing">
    <cdr:from>
      <cdr:x>0.87595</cdr:x>
      <cdr:y>0.50948</cdr:y>
    </cdr:from>
    <cdr:to>
      <cdr:x>0.95831</cdr:x>
      <cdr:y>0.57955</cdr:y>
    </cdr:to>
    <cdr:sp macro="" textlink="">
      <cdr:nvSpPr>
        <cdr:cNvPr id="4" name="TextBox 1">
          <a:extLst xmlns:a="http://schemas.openxmlformats.org/drawingml/2006/main">
            <a:ext uri="{FF2B5EF4-FFF2-40B4-BE49-F238E27FC236}">
              <a16:creationId xmlns:a16="http://schemas.microsoft.com/office/drawing/2014/main" id="{84E606F8-111C-4CA4-98D0-F42FE050DDB0}"/>
            </a:ext>
          </a:extLst>
        </cdr:cNvPr>
        <cdr:cNvSpPr txBox="1"/>
      </cdr:nvSpPr>
      <cdr:spPr>
        <a:xfrm xmlns:a="http://schemas.openxmlformats.org/drawingml/2006/main">
          <a:off x="6804063" y="1863462"/>
          <a:ext cx="639742" cy="256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1,000</a:t>
          </a:r>
        </a:p>
      </cdr:txBody>
    </cdr:sp>
  </cdr:relSizeAnchor>
  <cdr:relSizeAnchor xmlns:cdr="http://schemas.openxmlformats.org/drawingml/2006/chartDrawing">
    <cdr:from>
      <cdr:x>0.8784</cdr:x>
      <cdr:y>0.38691</cdr:y>
    </cdr:from>
    <cdr:to>
      <cdr:x>0.98406</cdr:x>
      <cdr:y>0.45698</cdr:y>
    </cdr:to>
    <cdr:sp macro="" textlink="">
      <cdr:nvSpPr>
        <cdr:cNvPr id="5" name="TextBox 1">
          <a:extLst xmlns:a="http://schemas.openxmlformats.org/drawingml/2006/main">
            <a:ext uri="{FF2B5EF4-FFF2-40B4-BE49-F238E27FC236}">
              <a16:creationId xmlns:a16="http://schemas.microsoft.com/office/drawing/2014/main" id="{84E606F8-111C-4CA4-98D0-F42FE050DDB0}"/>
            </a:ext>
          </a:extLst>
        </cdr:cNvPr>
        <cdr:cNvSpPr txBox="1"/>
      </cdr:nvSpPr>
      <cdr:spPr>
        <a:xfrm xmlns:a="http://schemas.openxmlformats.org/drawingml/2006/main">
          <a:off x="6823113" y="1415180"/>
          <a:ext cx="820728" cy="256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10,000</a:t>
          </a:r>
        </a:p>
      </cdr:txBody>
    </cdr:sp>
  </cdr:relSizeAnchor>
  <cdr:relSizeAnchor xmlns:cdr="http://schemas.openxmlformats.org/drawingml/2006/chartDrawing">
    <cdr:from>
      <cdr:x>0.87717</cdr:x>
      <cdr:y>0.26435</cdr:y>
    </cdr:from>
    <cdr:to>
      <cdr:x>0.98283</cdr:x>
      <cdr:y>0.33442</cdr:y>
    </cdr:to>
    <cdr:sp macro="" textlink="">
      <cdr:nvSpPr>
        <cdr:cNvPr id="6" name="TextBox 1">
          <a:extLst xmlns:a="http://schemas.openxmlformats.org/drawingml/2006/main">
            <a:ext uri="{FF2B5EF4-FFF2-40B4-BE49-F238E27FC236}">
              <a16:creationId xmlns:a16="http://schemas.microsoft.com/office/drawing/2014/main" id="{01C103DF-5ECE-4557-B6C5-6502AAF9450B}"/>
            </a:ext>
          </a:extLst>
        </cdr:cNvPr>
        <cdr:cNvSpPr txBox="1"/>
      </cdr:nvSpPr>
      <cdr:spPr>
        <a:xfrm xmlns:a="http://schemas.openxmlformats.org/drawingml/2006/main">
          <a:off x="6813558" y="966899"/>
          <a:ext cx="820729" cy="256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100,000</a:t>
          </a:r>
        </a:p>
      </cdr:txBody>
    </cdr:sp>
  </cdr:relSizeAnchor>
  <cdr:relSizeAnchor xmlns:cdr="http://schemas.openxmlformats.org/drawingml/2006/chartDrawing">
    <cdr:from>
      <cdr:x>0.87595</cdr:x>
      <cdr:y>0.13864</cdr:y>
    </cdr:from>
    <cdr:to>
      <cdr:x>0.98161</cdr:x>
      <cdr:y>0.20871</cdr:y>
    </cdr:to>
    <cdr:sp macro="" textlink="">
      <cdr:nvSpPr>
        <cdr:cNvPr id="7" name="TextBox 1">
          <a:extLst xmlns:a="http://schemas.openxmlformats.org/drawingml/2006/main">
            <a:ext uri="{FF2B5EF4-FFF2-40B4-BE49-F238E27FC236}">
              <a16:creationId xmlns:a16="http://schemas.microsoft.com/office/drawing/2014/main" id="{9092BC63-BD5B-49D6-9235-9AA13C75FC2E}"/>
            </a:ext>
          </a:extLst>
        </cdr:cNvPr>
        <cdr:cNvSpPr txBox="1"/>
      </cdr:nvSpPr>
      <cdr:spPr>
        <a:xfrm xmlns:a="http://schemas.openxmlformats.org/drawingml/2006/main">
          <a:off x="6804033" y="507102"/>
          <a:ext cx="820729" cy="256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1,000,000</a:t>
          </a:r>
        </a:p>
      </cdr:txBody>
    </cdr:sp>
  </cdr:relSizeAnchor>
  <cdr:relSizeAnchor xmlns:cdr="http://schemas.openxmlformats.org/drawingml/2006/chartDrawing">
    <cdr:from>
      <cdr:x>0.93808</cdr:x>
      <cdr:y>0.30654</cdr:y>
    </cdr:from>
    <cdr:to>
      <cdr:x>0.96383</cdr:x>
      <cdr:y>0.71458</cdr:y>
    </cdr:to>
    <cdr:sp macro="" textlink="">
      <cdr:nvSpPr>
        <cdr:cNvPr id="14" name="TextBox 13">
          <a:extLst xmlns:a="http://schemas.openxmlformats.org/drawingml/2006/main">
            <a:ext uri="{FF2B5EF4-FFF2-40B4-BE49-F238E27FC236}">
              <a16:creationId xmlns:a16="http://schemas.microsoft.com/office/drawing/2014/main" id="{FBA0A53A-AB4F-4024-956C-70E70BD32B9E}"/>
            </a:ext>
          </a:extLst>
        </cdr:cNvPr>
        <cdr:cNvSpPr txBox="1"/>
      </cdr:nvSpPr>
      <cdr:spPr>
        <a:xfrm xmlns:a="http://schemas.openxmlformats.org/drawingml/2006/main" rot="16200000">
          <a:off x="6443666" y="2259808"/>
          <a:ext cx="18859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Viable SARS-CoV-2 Raw Number</a:t>
          </a:r>
        </a:p>
      </cdr:txBody>
    </cdr:sp>
  </cdr:relSizeAnchor>
  <cdr:relSizeAnchor xmlns:cdr="http://schemas.openxmlformats.org/drawingml/2006/chartDrawing">
    <cdr:from>
      <cdr:x>0.8784</cdr:x>
      <cdr:y>0.87359</cdr:y>
    </cdr:from>
    <cdr:to>
      <cdr:x>0.93848</cdr:x>
      <cdr:y>0.94365</cdr:y>
    </cdr:to>
    <cdr:sp macro="" textlink="">
      <cdr:nvSpPr>
        <cdr:cNvPr id="15" name="TextBox 1">
          <a:extLst xmlns:a="http://schemas.openxmlformats.org/drawingml/2006/main">
            <a:ext uri="{FF2B5EF4-FFF2-40B4-BE49-F238E27FC236}">
              <a16:creationId xmlns:a16="http://schemas.microsoft.com/office/drawing/2014/main" id="{75CB9F43-F0B1-4BFE-9027-5715807E76BB}"/>
            </a:ext>
          </a:extLst>
        </cdr:cNvPr>
        <cdr:cNvSpPr txBox="1"/>
      </cdr:nvSpPr>
      <cdr:spPr>
        <a:xfrm xmlns:a="http://schemas.openxmlformats.org/drawingml/2006/main">
          <a:off x="6823113" y="3195228"/>
          <a:ext cx="466679" cy="2562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0</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352425</xdr:colOff>
      <xdr:row>3</xdr:row>
      <xdr:rowOff>28575</xdr:rowOff>
    </xdr:from>
    <xdr:to>
      <xdr:col>9</xdr:col>
      <xdr:colOff>29785</xdr:colOff>
      <xdr:row>25</xdr:row>
      <xdr:rowOff>26598</xdr:rowOff>
    </xdr:to>
    <xdr:pic>
      <xdr:nvPicPr>
        <xdr:cNvPr id="2" name="Picture 1">
          <a:extLst>
            <a:ext uri="{FF2B5EF4-FFF2-40B4-BE49-F238E27FC236}">
              <a16:creationId xmlns:a16="http://schemas.microsoft.com/office/drawing/2014/main" id="{BFCC4701-46DC-4A68-9573-7C0367CCEB42}"/>
            </a:ext>
          </a:extLst>
        </xdr:cNvPr>
        <xdr:cNvPicPr>
          <a:picLocks noChangeAspect="1"/>
        </xdr:cNvPicPr>
      </xdr:nvPicPr>
      <xdr:blipFill>
        <a:blip xmlns:r="http://schemas.openxmlformats.org/officeDocument/2006/relationships" r:embed="rId1"/>
        <a:stretch>
          <a:fillRect/>
        </a:stretch>
      </xdr:blipFill>
      <xdr:spPr>
        <a:xfrm>
          <a:off x="352425" y="514350"/>
          <a:ext cx="5163760" cy="356037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Willenberg, Zachary J" id="{C91A2BE2-38D8-4C9A-89D9-D89E032D8BE6}" userId="S::willenbergz@battelle.org::86039121-74d5-44be-b479-f9ae5dac9a4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2" dT="2020-08-20T14:20:49.05" personId="{C91A2BE2-38D8-4C9A-89D9-D89E032D8BE6}" id="{C82C6B9A-BC8D-49B2-862C-B8B75AD57146}">
    <text>None of the values changed, but I did fix the cell references.</text>
  </threadedComment>
  <threadedComment ref="E57" dT="2020-08-20T14:20:49.05" personId="{C91A2BE2-38D8-4C9A-89D9-D89E032D8BE6}" id="{8D4D2265-1B2D-4DE6-9BAE-E698812260B1}">
    <text>None of the values changed, but I did fix the cell references.</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https://oc.lc/realm-projec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317D-93AE-434C-AA35-6E98705C4AA5}">
  <dimension ref="A1:J19"/>
  <sheetViews>
    <sheetView tabSelected="1" workbookViewId="0"/>
  </sheetViews>
  <sheetFormatPr defaultRowHeight="12.75" x14ac:dyDescent="0.2"/>
  <cols>
    <col min="1" max="1" width="137.7109375" customWidth="1"/>
    <col min="2" max="2" width="17.42578125" bestFit="1" customWidth="1"/>
  </cols>
  <sheetData>
    <row r="1" spans="1:10" ht="23.25" x14ac:dyDescent="0.35">
      <c r="A1" s="50" t="s">
        <v>0</v>
      </c>
      <c r="B1" s="51"/>
      <c r="C1" s="51"/>
      <c r="D1" s="51"/>
      <c r="E1" s="51"/>
      <c r="F1" s="51"/>
      <c r="G1" s="51"/>
      <c r="H1" s="51"/>
      <c r="I1" s="51"/>
      <c r="J1" s="51"/>
    </row>
    <row r="2" spans="1:10" ht="23.25" x14ac:dyDescent="0.35">
      <c r="A2" s="50"/>
      <c r="B2" s="51"/>
      <c r="C2" s="51"/>
      <c r="D2" s="51"/>
      <c r="E2" s="51"/>
      <c r="F2" s="51"/>
      <c r="G2" s="51"/>
      <c r="H2" s="51"/>
      <c r="I2" s="51"/>
      <c r="J2" s="51"/>
    </row>
    <row r="3" spans="1:10" ht="16.5" x14ac:dyDescent="0.3">
      <c r="A3" s="52" t="s">
        <v>1</v>
      </c>
      <c r="B3" s="51"/>
      <c r="C3" s="51"/>
      <c r="D3" s="51"/>
      <c r="E3" s="51"/>
      <c r="F3" s="51"/>
      <c r="G3" s="51"/>
      <c r="H3" s="51"/>
      <c r="I3" s="51"/>
      <c r="J3" s="51"/>
    </row>
    <row r="4" spans="1:10" ht="18.75" x14ac:dyDescent="0.3">
      <c r="A4" s="53" t="s">
        <v>2</v>
      </c>
      <c r="B4" s="51"/>
      <c r="C4" s="51"/>
      <c r="D4" s="51"/>
      <c r="E4" s="51"/>
      <c r="F4" s="51"/>
      <c r="G4" s="51"/>
      <c r="H4" s="51"/>
      <c r="I4" s="51"/>
      <c r="J4" s="51"/>
    </row>
    <row r="5" spans="1:10" ht="16.5" x14ac:dyDescent="0.3">
      <c r="A5" s="52" t="s">
        <v>3</v>
      </c>
      <c r="B5" s="54"/>
      <c r="C5" s="54"/>
      <c r="D5" s="54"/>
      <c r="E5" s="54"/>
      <c r="F5" s="54"/>
      <c r="G5" s="54"/>
      <c r="H5" s="54"/>
      <c r="I5" s="54"/>
      <c r="J5" s="54"/>
    </row>
    <row r="6" spans="1:10" ht="16.5" x14ac:dyDescent="0.3">
      <c r="A6" s="52"/>
      <c r="B6" s="54"/>
      <c r="C6" s="54"/>
      <c r="D6" s="54"/>
      <c r="E6" s="54"/>
      <c r="F6" s="54"/>
      <c r="G6" s="54"/>
      <c r="H6" s="54"/>
      <c r="I6" s="54"/>
      <c r="J6" s="54"/>
    </row>
    <row r="7" spans="1:10" ht="16.5" x14ac:dyDescent="0.3">
      <c r="A7" s="102" t="s">
        <v>232</v>
      </c>
      <c r="B7" s="54"/>
      <c r="C7" s="54"/>
      <c r="D7" s="54"/>
      <c r="E7" s="54"/>
      <c r="F7" s="54"/>
      <c r="G7" s="54"/>
      <c r="H7" s="54"/>
      <c r="I7" s="54"/>
      <c r="J7" s="54"/>
    </row>
    <row r="8" spans="1:10" ht="16.5" x14ac:dyDescent="0.3">
      <c r="A8" s="52"/>
      <c r="B8" s="54"/>
      <c r="C8" s="54"/>
      <c r="D8" s="54"/>
      <c r="E8" s="54"/>
      <c r="F8" s="54"/>
      <c r="G8" s="54"/>
      <c r="H8" s="54"/>
      <c r="I8" s="54"/>
      <c r="J8" s="54"/>
    </row>
    <row r="9" spans="1:10" ht="16.5" x14ac:dyDescent="0.3">
      <c r="A9" s="149" t="s">
        <v>4</v>
      </c>
      <c r="B9" s="149"/>
      <c r="C9" s="149"/>
      <c r="D9" s="149"/>
      <c r="E9" s="149"/>
      <c r="F9" s="149"/>
      <c r="G9" s="149"/>
      <c r="H9" s="149"/>
      <c r="I9" s="149"/>
      <c r="J9" s="149"/>
    </row>
    <row r="10" spans="1:10" ht="16.5" x14ac:dyDescent="0.3">
      <c r="A10" s="55" t="s">
        <v>5</v>
      </c>
      <c r="B10" s="54"/>
      <c r="C10" s="54"/>
      <c r="D10" s="54"/>
      <c r="E10" s="54"/>
      <c r="F10" s="54"/>
      <c r="G10" s="54"/>
      <c r="H10" s="54"/>
      <c r="I10" s="54"/>
      <c r="J10" s="54"/>
    </row>
    <row r="11" spans="1:10" ht="16.5" x14ac:dyDescent="0.3">
      <c r="A11" s="55"/>
      <c r="B11" s="54"/>
      <c r="C11" s="54"/>
      <c r="D11" s="54"/>
      <c r="E11" s="54"/>
      <c r="F11" s="54"/>
      <c r="G11" s="54"/>
      <c r="H11" s="54"/>
      <c r="I11" s="54"/>
      <c r="J11" s="54"/>
    </row>
    <row r="12" spans="1:10" ht="16.5" x14ac:dyDescent="0.3">
      <c r="A12" s="56" t="s">
        <v>229</v>
      </c>
      <c r="B12" s="54"/>
      <c r="C12" s="54"/>
      <c r="D12" s="54"/>
      <c r="E12" s="54"/>
      <c r="F12" s="54"/>
      <c r="G12" s="54"/>
      <c r="H12" s="54"/>
      <c r="I12" s="54"/>
      <c r="J12" s="54"/>
    </row>
    <row r="13" spans="1:10" ht="16.5" x14ac:dyDescent="0.3">
      <c r="A13" s="57" t="s">
        <v>230</v>
      </c>
      <c r="B13" s="54"/>
      <c r="C13" s="54"/>
      <c r="D13" s="54"/>
      <c r="E13" s="54"/>
      <c r="F13" s="54"/>
      <c r="G13" s="54"/>
      <c r="H13" s="54"/>
      <c r="I13" s="54"/>
      <c r="J13" s="54"/>
    </row>
    <row r="14" spans="1:10" ht="15" x14ac:dyDescent="0.3">
      <c r="A14" s="51"/>
      <c r="B14" s="51"/>
      <c r="C14" s="51"/>
      <c r="D14" s="51"/>
      <c r="E14" s="51"/>
      <c r="F14" s="51"/>
      <c r="G14" s="51"/>
      <c r="H14" s="51"/>
      <c r="I14" s="51"/>
      <c r="J14" s="51"/>
    </row>
    <row r="15" spans="1:10" ht="16.5" x14ac:dyDescent="0.3">
      <c r="A15" s="150"/>
      <c r="B15" s="150"/>
      <c r="C15" s="150"/>
      <c r="D15" s="150"/>
      <c r="E15" s="150"/>
      <c r="F15" s="150"/>
      <c r="G15" s="150"/>
      <c r="H15" s="150"/>
      <c r="I15" s="150"/>
      <c r="J15" s="150"/>
    </row>
    <row r="16" spans="1:10" ht="18.75" customHeight="1" x14ac:dyDescent="0.3">
      <c r="A16" s="106"/>
      <c r="B16" s="54"/>
      <c r="C16" s="106"/>
      <c r="D16" s="106"/>
      <c r="E16" s="106"/>
      <c r="F16" s="106"/>
      <c r="G16" s="106"/>
      <c r="H16" s="106"/>
      <c r="I16" s="106"/>
      <c r="J16" s="106"/>
    </row>
    <row r="17" spans="1:10" ht="45" x14ac:dyDescent="0.2">
      <c r="A17" s="58" t="s">
        <v>6</v>
      </c>
      <c r="B17" s="59"/>
      <c r="C17" s="59"/>
      <c r="D17" s="59"/>
      <c r="E17" s="59"/>
      <c r="F17" s="59"/>
      <c r="G17" s="59"/>
      <c r="H17" s="59"/>
      <c r="I17" s="59"/>
      <c r="J17" s="59"/>
    </row>
    <row r="19" spans="1:10" ht="30" x14ac:dyDescent="0.2">
      <c r="A19" s="58" t="s">
        <v>7</v>
      </c>
    </row>
  </sheetData>
  <mergeCells count="2">
    <mergeCell ref="A9:J9"/>
    <mergeCell ref="A15:J15"/>
  </mergeCells>
  <hyperlinks>
    <hyperlink ref="A10" r:id="rId1" xr:uid="{CAFE5148-F37F-44C4-9962-81B889C5F2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B99B0-C1D7-4E80-8656-8D71C962F5CD}">
  <dimension ref="A1:J13"/>
  <sheetViews>
    <sheetView workbookViewId="0">
      <selection activeCell="A37" sqref="A37"/>
    </sheetView>
  </sheetViews>
  <sheetFormatPr defaultRowHeight="12.75" x14ac:dyDescent="0.2"/>
  <cols>
    <col min="2" max="2" width="20.140625" bestFit="1" customWidth="1"/>
  </cols>
  <sheetData>
    <row r="1" spans="1:10" x14ac:dyDescent="0.2">
      <c r="A1" s="74" t="s">
        <v>8</v>
      </c>
    </row>
    <row r="2" spans="1:10" ht="78" customHeight="1" x14ac:dyDescent="0.2">
      <c r="A2" s="151" t="s">
        <v>231</v>
      </c>
      <c r="B2" s="151"/>
      <c r="C2" s="151"/>
      <c r="D2" s="151"/>
      <c r="E2" s="151"/>
      <c r="F2" s="151"/>
      <c r="G2" s="151"/>
      <c r="H2" s="151"/>
      <c r="I2" s="151"/>
      <c r="J2" s="151"/>
    </row>
    <row r="6" spans="1:10" x14ac:dyDescent="0.2">
      <c r="A6" s="74" t="s">
        <v>9</v>
      </c>
      <c r="B6" s="60"/>
    </row>
    <row r="7" spans="1:10" x14ac:dyDescent="0.2">
      <c r="A7" s="60" t="s">
        <v>10</v>
      </c>
      <c r="B7" s="60" t="s">
        <v>11</v>
      </c>
    </row>
    <row r="8" spans="1:10" x14ac:dyDescent="0.2">
      <c r="A8" s="60" t="s">
        <v>12</v>
      </c>
      <c r="B8" s="60" t="s">
        <v>13</v>
      </c>
    </row>
    <row r="9" spans="1:10" x14ac:dyDescent="0.2">
      <c r="A9" s="60" t="s">
        <v>14</v>
      </c>
      <c r="B9" s="60" t="s">
        <v>15</v>
      </c>
    </row>
    <row r="10" spans="1:10" x14ac:dyDescent="0.2">
      <c r="A10" s="60" t="s">
        <v>16</v>
      </c>
      <c r="B10" s="60" t="s">
        <v>17</v>
      </c>
    </row>
    <row r="11" spans="1:10" x14ac:dyDescent="0.2">
      <c r="A11" s="60" t="s">
        <v>18</v>
      </c>
      <c r="B11" s="60" t="s">
        <v>19</v>
      </c>
    </row>
    <row r="12" spans="1:10" x14ac:dyDescent="0.2">
      <c r="A12" s="60" t="s">
        <v>20</v>
      </c>
      <c r="B12" s="75" t="s">
        <v>21</v>
      </c>
    </row>
    <row r="13" spans="1:10" x14ac:dyDescent="0.2">
      <c r="A13" s="60"/>
      <c r="B13" s="60"/>
    </row>
  </sheetData>
  <mergeCells count="1">
    <mergeCell ref="A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663C5-124A-4233-839C-9DAF9EFF3692}">
  <dimension ref="A1:H37"/>
  <sheetViews>
    <sheetView workbookViewId="0">
      <selection activeCell="W9" sqref="W9"/>
    </sheetView>
  </sheetViews>
  <sheetFormatPr defaultRowHeight="12.75" x14ac:dyDescent="0.2"/>
  <cols>
    <col min="1" max="1" width="37.140625" customWidth="1"/>
    <col min="2" max="2" width="11.85546875" customWidth="1"/>
  </cols>
  <sheetData>
    <row r="1" spans="1:8" ht="18" x14ac:dyDescent="0.25">
      <c r="A1" s="156" t="s">
        <v>22</v>
      </c>
      <c r="B1" s="156"/>
      <c r="C1" s="156"/>
      <c r="D1" s="156"/>
      <c r="E1" s="156"/>
      <c r="F1" s="156"/>
      <c r="G1" s="156"/>
    </row>
    <row r="3" spans="1:8" ht="14.25" x14ac:dyDescent="0.25">
      <c r="A3" s="152" t="s">
        <v>23</v>
      </c>
      <c r="B3" s="152" t="s">
        <v>24</v>
      </c>
      <c r="C3" s="152"/>
      <c r="D3" s="152"/>
      <c r="E3" s="152"/>
      <c r="F3" s="152"/>
    </row>
    <row r="4" spans="1:8" ht="38.25" x14ac:dyDescent="0.2">
      <c r="A4" s="153"/>
      <c r="B4" s="61" t="s">
        <v>25</v>
      </c>
      <c r="C4" s="62" t="s">
        <v>26</v>
      </c>
      <c r="D4" s="63" t="s">
        <v>27</v>
      </c>
      <c r="E4" s="63" t="s">
        <v>28</v>
      </c>
      <c r="F4" s="63" t="s">
        <v>29</v>
      </c>
      <c r="G4" s="63" t="s">
        <v>30</v>
      </c>
      <c r="H4" s="84" t="s">
        <v>31</v>
      </c>
    </row>
    <row r="5" spans="1:8" x14ac:dyDescent="0.2">
      <c r="A5" s="85" t="s">
        <v>32</v>
      </c>
      <c r="B5" s="64">
        <v>5.4</v>
      </c>
      <c r="C5" s="65">
        <v>2.99</v>
      </c>
      <c r="D5" s="66">
        <v>2.02</v>
      </c>
      <c r="E5" s="66">
        <v>0.91</v>
      </c>
      <c r="F5" s="66">
        <v>0.78</v>
      </c>
      <c r="G5" s="67">
        <v>0.78</v>
      </c>
      <c r="H5" s="86" t="s">
        <v>33</v>
      </c>
    </row>
    <row r="6" spans="1:8" x14ac:dyDescent="0.2">
      <c r="A6" t="s">
        <v>34</v>
      </c>
      <c r="B6" s="64">
        <v>5.4</v>
      </c>
      <c r="C6" s="68">
        <v>4.42</v>
      </c>
      <c r="D6" s="68">
        <v>2.88</v>
      </c>
      <c r="E6" s="68">
        <v>2.4</v>
      </c>
      <c r="F6" s="68">
        <v>1.76</v>
      </c>
      <c r="G6" s="68">
        <v>0.52</v>
      </c>
      <c r="H6" s="87" t="s">
        <v>35</v>
      </c>
    </row>
    <row r="7" spans="1:8" ht="14.25" x14ac:dyDescent="0.2">
      <c r="A7" s="60" t="s">
        <v>36</v>
      </c>
      <c r="B7" s="64">
        <v>5.4</v>
      </c>
      <c r="C7" s="67">
        <v>2.12</v>
      </c>
      <c r="D7" s="68"/>
      <c r="E7" s="67"/>
      <c r="F7" s="67"/>
      <c r="G7" s="68"/>
      <c r="H7" s="87" t="s">
        <v>37</v>
      </c>
    </row>
    <row r="8" spans="1:8" ht="14.25" x14ac:dyDescent="0.2">
      <c r="A8" s="60" t="s">
        <v>38</v>
      </c>
      <c r="B8" s="64">
        <v>5.4</v>
      </c>
      <c r="C8" s="67" t="s">
        <v>39</v>
      </c>
      <c r="D8" s="67" t="s">
        <v>39</v>
      </c>
      <c r="E8" s="67" t="s">
        <v>39</v>
      </c>
      <c r="F8" s="67" t="s">
        <v>39</v>
      </c>
      <c r="G8" s="67" t="s">
        <v>39</v>
      </c>
      <c r="H8" s="87" t="s">
        <v>39</v>
      </c>
    </row>
    <row r="9" spans="1:8" ht="15" thickBot="1" x14ac:dyDescent="0.25">
      <c r="A9" s="61" t="s">
        <v>40</v>
      </c>
      <c r="B9" s="69">
        <v>5.4</v>
      </c>
      <c r="C9" s="70">
        <v>2.82</v>
      </c>
      <c r="D9" s="70"/>
      <c r="E9" s="71"/>
      <c r="F9" s="71"/>
      <c r="G9" s="70"/>
      <c r="H9" s="88" t="s">
        <v>37</v>
      </c>
    </row>
    <row r="10" spans="1:8" x14ac:dyDescent="0.2">
      <c r="A10" s="72" t="s">
        <v>41</v>
      </c>
      <c r="B10" s="73"/>
      <c r="C10" s="73"/>
    </row>
    <row r="11" spans="1:8" x14ac:dyDescent="0.2">
      <c r="A11" s="72" t="s">
        <v>42</v>
      </c>
      <c r="B11" s="73"/>
      <c r="C11" s="73"/>
    </row>
    <row r="12" spans="1:8" x14ac:dyDescent="0.2">
      <c r="A12" s="72" t="s">
        <v>43</v>
      </c>
      <c r="B12" s="73"/>
      <c r="C12" s="73"/>
    </row>
    <row r="13" spans="1:8" x14ac:dyDescent="0.2">
      <c r="A13" s="72" t="s">
        <v>44</v>
      </c>
      <c r="B13" s="73"/>
      <c r="C13" s="73"/>
    </row>
    <row r="14" spans="1:8" x14ac:dyDescent="0.2">
      <c r="A14" s="72" t="s">
        <v>45</v>
      </c>
      <c r="B14" s="73"/>
      <c r="C14" s="73"/>
    </row>
    <row r="16" spans="1:8" x14ac:dyDescent="0.2">
      <c r="A16" s="60" t="s">
        <v>12</v>
      </c>
      <c r="B16">
        <v>1.42</v>
      </c>
      <c r="C16">
        <v>1.42</v>
      </c>
      <c r="D16">
        <v>1.42</v>
      </c>
      <c r="E16">
        <v>1.42</v>
      </c>
      <c r="F16">
        <v>1.42</v>
      </c>
      <c r="G16">
        <v>1.42</v>
      </c>
    </row>
    <row r="17" spans="1:7" x14ac:dyDescent="0.2">
      <c r="A17" s="60" t="s">
        <v>46</v>
      </c>
      <c r="B17">
        <v>2.12</v>
      </c>
      <c r="C17">
        <v>2.12</v>
      </c>
      <c r="D17">
        <v>2.12</v>
      </c>
      <c r="E17">
        <v>2.12</v>
      </c>
      <c r="F17">
        <v>2.12</v>
      </c>
      <c r="G17">
        <v>2.12</v>
      </c>
    </row>
    <row r="18" spans="1:7" x14ac:dyDescent="0.2">
      <c r="A18" s="60" t="s">
        <v>47</v>
      </c>
      <c r="B18">
        <v>2.82</v>
      </c>
      <c r="C18">
        <v>2.82</v>
      </c>
      <c r="D18">
        <v>2.82</v>
      </c>
      <c r="E18">
        <v>2.82</v>
      </c>
      <c r="F18">
        <v>2.82</v>
      </c>
      <c r="G18">
        <v>2.82</v>
      </c>
    </row>
    <row r="19" spans="1:7" x14ac:dyDescent="0.2">
      <c r="A19" s="60"/>
    </row>
    <row r="20" spans="1:7" x14ac:dyDescent="0.2">
      <c r="B20" s="154" t="s">
        <v>48</v>
      </c>
      <c r="C20" s="154"/>
      <c r="D20" s="154"/>
      <c r="E20" s="154"/>
      <c r="F20" s="154"/>
    </row>
    <row r="21" spans="1:7" ht="13.5" thickBot="1" x14ac:dyDescent="0.25">
      <c r="B21" s="62" t="s">
        <v>49</v>
      </c>
      <c r="C21" s="63" t="s">
        <v>50</v>
      </c>
      <c r="D21" s="63" t="s">
        <v>27</v>
      </c>
      <c r="E21" s="62" t="s">
        <v>28</v>
      </c>
      <c r="F21" s="62" t="s">
        <v>29</v>
      </c>
      <c r="G21" s="62" t="s">
        <v>30</v>
      </c>
    </row>
    <row r="22" spans="1:7" x14ac:dyDescent="0.2">
      <c r="A22" s="85" t="s">
        <v>32</v>
      </c>
      <c r="B22" s="76" t="s">
        <v>39</v>
      </c>
      <c r="C22" s="68">
        <v>0.31900000000000001</v>
      </c>
      <c r="D22" s="67">
        <v>0.61599999999999999</v>
      </c>
      <c r="E22" s="67">
        <v>0.76</v>
      </c>
      <c r="F22" s="67">
        <v>0.625</v>
      </c>
      <c r="G22" s="67">
        <v>0.625</v>
      </c>
    </row>
    <row r="23" spans="1:7" x14ac:dyDescent="0.2">
      <c r="A23" t="s">
        <v>34</v>
      </c>
      <c r="B23" s="76" t="s">
        <v>39</v>
      </c>
      <c r="C23" s="68">
        <v>0.23499999999999999</v>
      </c>
      <c r="D23" s="68">
        <v>0.122</v>
      </c>
      <c r="E23" s="68">
        <v>0.19700000000000001</v>
      </c>
      <c r="F23" s="68">
        <v>0.182</v>
      </c>
      <c r="G23" s="68">
        <v>0.625</v>
      </c>
    </row>
    <row r="24" spans="1:7" x14ac:dyDescent="0.2">
      <c r="A24" s="60" t="s">
        <v>51</v>
      </c>
      <c r="B24" s="76" t="s">
        <v>39</v>
      </c>
      <c r="C24" s="67">
        <v>0</v>
      </c>
      <c r="D24" s="67">
        <v>0</v>
      </c>
      <c r="E24" s="67">
        <v>0</v>
      </c>
      <c r="F24" s="67">
        <v>0</v>
      </c>
      <c r="G24" s="67">
        <v>0</v>
      </c>
    </row>
    <row r="25" spans="1:7" x14ac:dyDescent="0.2">
      <c r="A25" t="s">
        <v>52</v>
      </c>
      <c r="B25" s="76" t="s">
        <v>39</v>
      </c>
      <c r="C25" s="67" t="s">
        <v>39</v>
      </c>
      <c r="D25" s="67" t="s">
        <v>39</v>
      </c>
      <c r="E25" s="67" t="s">
        <v>39</v>
      </c>
      <c r="F25" s="67" t="s">
        <v>39</v>
      </c>
      <c r="G25" s="67" t="s">
        <v>39</v>
      </c>
    </row>
    <row r="26" spans="1:7" ht="13.5" thickBot="1" x14ac:dyDescent="0.25">
      <c r="A26" s="89" t="s">
        <v>53</v>
      </c>
      <c r="B26" s="62" t="s">
        <v>39</v>
      </c>
      <c r="C26" s="70">
        <v>0</v>
      </c>
      <c r="D26" s="71">
        <v>0</v>
      </c>
      <c r="E26" s="71">
        <v>0</v>
      </c>
      <c r="F26" s="71">
        <v>0</v>
      </c>
      <c r="G26" s="71">
        <v>0</v>
      </c>
    </row>
    <row r="27" spans="1:7" x14ac:dyDescent="0.2">
      <c r="D27" s="76"/>
      <c r="E27" s="76"/>
      <c r="F27" s="67"/>
    </row>
    <row r="29" spans="1:7" x14ac:dyDescent="0.2">
      <c r="B29" s="76" t="s">
        <v>54</v>
      </c>
      <c r="E29" s="60" t="s">
        <v>55</v>
      </c>
    </row>
    <row r="30" spans="1:7" x14ac:dyDescent="0.2">
      <c r="B30">
        <v>13.1</v>
      </c>
      <c r="C30" s="90">
        <f>LOG(B30)</f>
        <v>1.1172712956557642</v>
      </c>
      <c r="E30">
        <f>B30*2</f>
        <v>26.2</v>
      </c>
      <c r="F30" s="90">
        <f>LOG(E30)</f>
        <v>1.4183012913197455</v>
      </c>
    </row>
    <row r="31" spans="1:7" x14ac:dyDescent="0.2">
      <c r="B31">
        <f>B30*5</f>
        <v>65.5</v>
      </c>
      <c r="C31" s="90">
        <f t="shared" ref="C31:C32" si="0">LOG(B31)</f>
        <v>1.816241299991783</v>
      </c>
      <c r="E31">
        <f t="shared" ref="E31:E32" si="1">B31*2</f>
        <v>131</v>
      </c>
      <c r="F31" s="90">
        <f t="shared" ref="F31:F32" si="2">LOG(E31)</f>
        <v>2.1172712956557644</v>
      </c>
    </row>
    <row r="32" spans="1:7" x14ac:dyDescent="0.2">
      <c r="B32">
        <f>B31*5</f>
        <v>327.5</v>
      </c>
      <c r="C32" s="90">
        <f t="shared" si="0"/>
        <v>2.5152113043278019</v>
      </c>
      <c r="E32">
        <f t="shared" si="1"/>
        <v>655</v>
      </c>
      <c r="F32" s="90">
        <f t="shared" si="2"/>
        <v>2.8162412999917832</v>
      </c>
    </row>
    <row r="37" spans="1:7" ht="45.75" customHeight="1" x14ac:dyDescent="0.2">
      <c r="A37" s="155" t="s">
        <v>56</v>
      </c>
      <c r="B37" s="155"/>
      <c r="C37" s="155"/>
      <c r="D37" s="155"/>
      <c r="E37" s="155"/>
      <c r="F37" s="155"/>
      <c r="G37" s="155"/>
    </row>
  </sheetData>
  <mergeCells count="5">
    <mergeCell ref="A3:A4"/>
    <mergeCell ref="B3:F3"/>
    <mergeCell ref="B20:F20"/>
    <mergeCell ref="A37:G37"/>
    <mergeCell ref="A1:G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EA86F-5440-42A2-8201-9CA7740E751D}">
  <dimension ref="A1:E31"/>
  <sheetViews>
    <sheetView workbookViewId="0"/>
  </sheetViews>
  <sheetFormatPr defaultRowHeight="12.75" x14ac:dyDescent="0.2"/>
  <sheetData>
    <row r="1" spans="1:1" x14ac:dyDescent="0.2">
      <c r="A1" s="60" t="s">
        <v>57</v>
      </c>
    </row>
    <row r="29" spans="3:5" x14ac:dyDescent="0.2">
      <c r="D29" s="37" t="s">
        <v>58</v>
      </c>
      <c r="E29" s="40" t="s">
        <v>16</v>
      </c>
    </row>
    <row r="30" spans="3:5" x14ac:dyDescent="0.2">
      <c r="C30" s="37" t="s">
        <v>59</v>
      </c>
      <c r="D30" s="41">
        <v>21.75</v>
      </c>
      <c r="E30" s="49">
        <v>0.3</v>
      </c>
    </row>
    <row r="31" spans="3:5" x14ac:dyDescent="0.2">
      <c r="C31" s="38" t="s">
        <v>18</v>
      </c>
      <c r="D31" s="42">
        <v>38.56</v>
      </c>
      <c r="E31" s="39">
        <v>1.84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09412-89B1-492F-A980-F486ED7BD60B}">
  <dimension ref="A2:P219"/>
  <sheetViews>
    <sheetView zoomScale="60" zoomScaleNormal="60" workbookViewId="0"/>
  </sheetViews>
  <sheetFormatPr defaultColWidth="9.140625" defaultRowHeight="15" x14ac:dyDescent="0.2"/>
  <cols>
    <col min="1" max="1" width="57.42578125" style="3" customWidth="1"/>
    <col min="2" max="2" width="27.28515625" style="3" bestFit="1" customWidth="1"/>
    <col min="3" max="3" width="24.28515625" style="3" bestFit="1" customWidth="1"/>
    <col min="4" max="4" width="27" style="3" customWidth="1"/>
    <col min="5" max="6" width="17" style="3" customWidth="1"/>
    <col min="7" max="7" width="20.5703125" style="2" customWidth="1"/>
    <col min="8" max="8" width="16.42578125" style="4" customWidth="1"/>
    <col min="9" max="9" width="16.28515625" style="5" bestFit="1" customWidth="1"/>
    <col min="10" max="10" width="25.5703125" style="2" customWidth="1"/>
    <col min="11" max="11" width="14.42578125" style="2" customWidth="1"/>
    <col min="12" max="12" width="18.5703125" style="2" customWidth="1"/>
    <col min="13" max="16384" width="9.140625" style="7"/>
  </cols>
  <sheetData>
    <row r="2" spans="1:16" s="1" customFormat="1" ht="66" customHeight="1" x14ac:dyDescent="0.25">
      <c r="A2" s="17" t="s">
        <v>60</v>
      </c>
      <c r="B2" s="18" t="s">
        <v>61</v>
      </c>
      <c r="C2" s="18" t="s">
        <v>62</v>
      </c>
      <c r="D2" s="18" t="s">
        <v>63</v>
      </c>
      <c r="E2" s="18" t="s">
        <v>64</v>
      </c>
      <c r="F2" s="18" t="s">
        <v>65</v>
      </c>
      <c r="G2" s="19" t="s">
        <v>66</v>
      </c>
      <c r="H2" s="20" t="s">
        <v>67</v>
      </c>
      <c r="I2" s="21" t="s">
        <v>68</v>
      </c>
      <c r="J2" s="22" t="s">
        <v>69</v>
      </c>
      <c r="K2" s="21" t="s">
        <v>20</v>
      </c>
      <c r="L2" s="23" t="s">
        <v>48</v>
      </c>
    </row>
    <row r="3" spans="1:16" s="96" customFormat="1" ht="20.100000000000001" customHeight="1" x14ac:dyDescent="0.2">
      <c r="A3" s="91" t="s">
        <v>70</v>
      </c>
      <c r="B3" s="115">
        <v>253000</v>
      </c>
      <c r="C3" s="115">
        <v>559</v>
      </c>
      <c r="D3" s="115">
        <f t="shared" ref="D3:D16" si="0">C3*2</f>
        <v>1118</v>
      </c>
      <c r="E3" s="170">
        <f>AVERAGE(D3:D7)</f>
        <v>1250.8</v>
      </c>
      <c r="F3" s="170">
        <f>STDEV(D3:D7)</f>
        <v>845.10780377416938</v>
      </c>
      <c r="G3" s="117">
        <f t="shared" ref="G3:G32" si="1">LOG(D3)</f>
        <v>3.0484418035504044</v>
      </c>
      <c r="H3" s="172">
        <f>AVERAGE(G3:G7)</f>
        <v>2.991808313596898</v>
      </c>
      <c r="I3" s="174">
        <f>STDEV(G3:G7)^2</f>
        <v>0.13244211631920066</v>
      </c>
      <c r="J3" s="164">
        <f>P4-H3</f>
        <v>2.4113122075789195</v>
      </c>
      <c r="K3" s="176">
        <f>SQRT(I3)/SQRT(5)</f>
        <v>0.16275264441427711</v>
      </c>
      <c r="L3" s="158">
        <f>1.96*K3</f>
        <v>0.31899518305198316</v>
      </c>
    </row>
    <row r="4" spans="1:16" s="96" customFormat="1" ht="20.100000000000001" customHeight="1" x14ac:dyDescent="0.2">
      <c r="A4" s="93" t="s">
        <v>71</v>
      </c>
      <c r="B4" s="116">
        <v>253000</v>
      </c>
      <c r="C4" s="116">
        <v>1060</v>
      </c>
      <c r="D4" s="116">
        <f t="shared" si="0"/>
        <v>2120</v>
      </c>
      <c r="E4" s="171"/>
      <c r="F4" s="171"/>
      <c r="G4" s="118">
        <f t="shared" si="1"/>
        <v>3.3263358609287512</v>
      </c>
      <c r="H4" s="173"/>
      <c r="I4" s="175"/>
      <c r="J4" s="165"/>
      <c r="K4" s="177"/>
      <c r="L4" s="159"/>
      <c r="O4" s="103" t="s">
        <v>72</v>
      </c>
      <c r="P4" s="96">
        <f>LOG(B3)</f>
        <v>5.4031205211758175</v>
      </c>
    </row>
    <row r="5" spans="1:16" s="96" customFormat="1" ht="20.100000000000001" customHeight="1" x14ac:dyDescent="0.2">
      <c r="A5" s="93" t="s">
        <v>73</v>
      </c>
      <c r="B5" s="116">
        <v>253000</v>
      </c>
      <c r="C5" s="116">
        <v>1060</v>
      </c>
      <c r="D5" s="116">
        <f t="shared" si="0"/>
        <v>2120</v>
      </c>
      <c r="E5" s="171"/>
      <c r="F5" s="171"/>
      <c r="G5" s="118">
        <f t="shared" si="1"/>
        <v>3.3263358609287512</v>
      </c>
      <c r="H5" s="173"/>
      <c r="I5" s="175"/>
      <c r="J5" s="165"/>
      <c r="K5" s="177"/>
      <c r="L5" s="159"/>
    </row>
    <row r="6" spans="1:16" s="96" customFormat="1" ht="20.100000000000001" customHeight="1" x14ac:dyDescent="0.2">
      <c r="A6" s="93" t="s">
        <v>74</v>
      </c>
      <c r="B6" s="116">
        <v>253000</v>
      </c>
      <c r="C6" s="116">
        <v>154</v>
      </c>
      <c r="D6" s="116">
        <f t="shared" si="0"/>
        <v>308</v>
      </c>
      <c r="E6" s="171"/>
      <c r="F6" s="171"/>
      <c r="G6" s="118">
        <f t="shared" si="1"/>
        <v>2.4885507165004443</v>
      </c>
      <c r="H6" s="173"/>
      <c r="I6" s="175"/>
      <c r="J6" s="165"/>
      <c r="K6" s="177"/>
      <c r="L6" s="159"/>
    </row>
    <row r="7" spans="1:16" s="96" customFormat="1" ht="19.5" customHeight="1" x14ac:dyDescent="0.2">
      <c r="A7" s="93" t="s">
        <v>75</v>
      </c>
      <c r="B7" s="116">
        <v>253000</v>
      </c>
      <c r="C7" s="116">
        <v>294</v>
      </c>
      <c r="D7" s="116">
        <f t="shared" si="0"/>
        <v>588</v>
      </c>
      <c r="E7" s="171"/>
      <c r="F7" s="171"/>
      <c r="G7" s="118">
        <f t="shared" si="1"/>
        <v>2.7693773260761385</v>
      </c>
      <c r="H7" s="173"/>
      <c r="I7" s="175"/>
      <c r="J7" s="165"/>
      <c r="K7" s="177"/>
      <c r="L7" s="159"/>
    </row>
    <row r="8" spans="1:16" s="96" customFormat="1" ht="19.5" customHeight="1" x14ac:dyDescent="0.2">
      <c r="A8" s="97" t="s">
        <v>76</v>
      </c>
      <c r="B8" s="98">
        <v>0</v>
      </c>
      <c r="C8" s="98" t="s">
        <v>77</v>
      </c>
      <c r="D8" s="98">
        <v>0</v>
      </c>
      <c r="E8" s="13"/>
      <c r="F8" s="13"/>
      <c r="G8" s="14" t="e">
        <f t="shared" si="1"/>
        <v>#NUM!</v>
      </c>
      <c r="H8" s="9"/>
      <c r="I8" s="148"/>
      <c r="J8" s="144"/>
      <c r="K8" s="145"/>
      <c r="L8" s="146"/>
    </row>
    <row r="9" spans="1:16" s="2" customFormat="1" ht="20.100000000000001" customHeight="1" x14ac:dyDescent="0.2">
      <c r="A9" s="24" t="s">
        <v>78</v>
      </c>
      <c r="B9" s="111">
        <v>253000</v>
      </c>
      <c r="C9" s="111" t="s">
        <v>79</v>
      </c>
      <c r="D9" s="111">
        <v>20</v>
      </c>
      <c r="E9" s="160">
        <f>AVERAGE(D9:D13)</f>
        <v>236.95999999999998</v>
      </c>
      <c r="F9" s="160">
        <f>STDEV(D9:D13)</f>
        <v>257.08871620512639</v>
      </c>
      <c r="G9" s="113">
        <f t="shared" si="1"/>
        <v>1.3010299956639813</v>
      </c>
      <c r="H9" s="162">
        <f>AVERAGE(G9:G13)</f>
        <v>2.0234909320990138</v>
      </c>
      <c r="I9" s="162">
        <f>STDEV(G9:G13)^2</f>
        <v>0.49401357343733204</v>
      </c>
      <c r="J9" s="164">
        <f>$H$3-H9</f>
        <v>0.96831738149788427</v>
      </c>
      <c r="K9" s="166">
        <f>SQRT(I9)/SQRT(5)</f>
        <v>0.31432899116604945</v>
      </c>
      <c r="L9" s="168">
        <f>1.96*K9</f>
        <v>0.61608482268545695</v>
      </c>
    </row>
    <row r="10" spans="1:16" s="2" customFormat="1" ht="20.100000000000001" customHeight="1" x14ac:dyDescent="0.2">
      <c r="A10" s="25" t="s">
        <v>80</v>
      </c>
      <c r="B10" s="112">
        <v>253000</v>
      </c>
      <c r="C10" s="112">
        <v>65.400000000000006</v>
      </c>
      <c r="D10" s="112">
        <f t="shared" si="0"/>
        <v>130.80000000000001</v>
      </c>
      <c r="E10" s="161"/>
      <c r="F10" s="161"/>
      <c r="G10" s="114">
        <f t="shared" si="1"/>
        <v>2.1166077439882485</v>
      </c>
      <c r="H10" s="163"/>
      <c r="I10" s="163"/>
      <c r="J10" s="165"/>
      <c r="K10" s="167"/>
      <c r="L10" s="169"/>
    </row>
    <row r="11" spans="1:16" s="2" customFormat="1" ht="20.100000000000001" customHeight="1" x14ac:dyDescent="0.2">
      <c r="A11" s="25" t="s">
        <v>81</v>
      </c>
      <c r="B11" s="112">
        <v>253000</v>
      </c>
      <c r="C11" s="112" t="s">
        <v>79</v>
      </c>
      <c r="D11" s="112">
        <v>20</v>
      </c>
      <c r="E11" s="161"/>
      <c r="F11" s="161"/>
      <c r="G11" s="114">
        <f t="shared" si="1"/>
        <v>1.3010299956639813</v>
      </c>
      <c r="H11" s="163"/>
      <c r="I11" s="163"/>
      <c r="J11" s="165"/>
      <c r="K11" s="167"/>
      <c r="L11" s="169"/>
    </row>
    <row r="12" spans="1:16" s="2" customFormat="1" ht="20.100000000000001" customHeight="1" x14ac:dyDescent="0.2">
      <c r="A12" s="25" t="s">
        <v>82</v>
      </c>
      <c r="B12" s="112">
        <v>253000</v>
      </c>
      <c r="C12" s="112">
        <v>294</v>
      </c>
      <c r="D12" s="112">
        <f t="shared" si="0"/>
        <v>588</v>
      </c>
      <c r="E12" s="161"/>
      <c r="F12" s="161"/>
      <c r="G12" s="114">
        <f t="shared" si="1"/>
        <v>2.7693773260761385</v>
      </c>
      <c r="H12" s="163"/>
      <c r="I12" s="163"/>
      <c r="J12" s="165"/>
      <c r="K12" s="167"/>
      <c r="L12" s="169"/>
    </row>
    <row r="13" spans="1:16" ht="20.100000000000001" customHeight="1" x14ac:dyDescent="0.2">
      <c r="A13" s="25" t="s">
        <v>83</v>
      </c>
      <c r="B13" s="112">
        <v>253000</v>
      </c>
      <c r="C13" s="112">
        <v>213</v>
      </c>
      <c r="D13" s="112">
        <f t="shared" si="0"/>
        <v>426</v>
      </c>
      <c r="E13" s="161"/>
      <c r="F13" s="161"/>
      <c r="G13" s="114">
        <f t="shared" si="1"/>
        <v>2.6294095991027189</v>
      </c>
      <c r="H13" s="163"/>
      <c r="I13" s="163"/>
      <c r="J13" s="165"/>
      <c r="K13" s="167"/>
      <c r="L13" s="169"/>
    </row>
    <row r="14" spans="1:16" ht="20.100000000000001" customHeight="1" x14ac:dyDescent="0.2">
      <c r="A14" s="26" t="s">
        <v>84</v>
      </c>
      <c r="B14" s="8">
        <v>0</v>
      </c>
      <c r="C14" s="8" t="s">
        <v>77</v>
      </c>
      <c r="D14" s="8">
        <v>0</v>
      </c>
      <c r="E14" s="13"/>
      <c r="F14" s="13"/>
      <c r="G14" s="14" t="e">
        <f t="shared" si="1"/>
        <v>#NUM!</v>
      </c>
      <c r="H14" s="9"/>
      <c r="I14" s="9"/>
      <c r="J14" s="10"/>
      <c r="K14" s="11"/>
      <c r="L14" s="27"/>
    </row>
    <row r="15" spans="1:16" s="2" customFormat="1" ht="20.100000000000001" customHeight="1" x14ac:dyDescent="0.2">
      <c r="A15" s="24" t="s">
        <v>85</v>
      </c>
      <c r="B15" s="111">
        <v>253000</v>
      </c>
      <c r="C15" s="111" t="s">
        <v>77</v>
      </c>
      <c r="D15" s="111">
        <v>1</v>
      </c>
      <c r="E15" s="160">
        <f>AVERAGE(D15:D19)</f>
        <v>25.44</v>
      </c>
      <c r="F15" s="160">
        <f>STDEV(D15:D19)</f>
        <v>34.731369106328074</v>
      </c>
      <c r="G15" s="113">
        <f t="shared" si="1"/>
        <v>0</v>
      </c>
      <c r="H15" s="162">
        <f>AVERAGE(G15:G19)</f>
        <v>0.90649991721893242</v>
      </c>
      <c r="I15" s="162">
        <f>STDEV(G15:G19)^2</f>
        <v>0.7508111571720506</v>
      </c>
      <c r="J15" s="164">
        <f>$H$3-H15</f>
        <v>2.0853083963779655</v>
      </c>
      <c r="K15" s="166">
        <f>SQRT(I15)/SQRT(5)</f>
        <v>0.38750771790302463</v>
      </c>
      <c r="L15" s="168">
        <f>1.96*K15</f>
        <v>0.7595151270899283</v>
      </c>
    </row>
    <row r="16" spans="1:16" s="2" customFormat="1" ht="20.100000000000001" customHeight="1" x14ac:dyDescent="0.2">
      <c r="A16" s="25" t="s">
        <v>86</v>
      </c>
      <c r="B16" s="112">
        <v>253000</v>
      </c>
      <c r="C16" s="112">
        <v>42.6</v>
      </c>
      <c r="D16" s="112">
        <f t="shared" si="0"/>
        <v>85.2</v>
      </c>
      <c r="E16" s="161"/>
      <c r="F16" s="161"/>
      <c r="G16" s="114">
        <f t="shared" si="1"/>
        <v>1.9304395947667001</v>
      </c>
      <c r="H16" s="163"/>
      <c r="I16" s="163"/>
      <c r="J16" s="165"/>
      <c r="K16" s="167"/>
      <c r="L16" s="169"/>
    </row>
    <row r="17" spans="1:12" s="2" customFormat="1" ht="20.100000000000001" customHeight="1" x14ac:dyDescent="0.2">
      <c r="A17" s="25" t="s">
        <v>87</v>
      </c>
      <c r="B17" s="112">
        <v>253000</v>
      </c>
      <c r="C17" s="112" t="s">
        <v>77</v>
      </c>
      <c r="D17" s="112">
        <v>1</v>
      </c>
      <c r="E17" s="161"/>
      <c r="F17" s="161"/>
      <c r="G17" s="114">
        <f t="shared" si="1"/>
        <v>0</v>
      </c>
      <c r="H17" s="163"/>
      <c r="I17" s="163"/>
      <c r="J17" s="165"/>
      <c r="K17" s="167"/>
      <c r="L17" s="169"/>
    </row>
    <row r="18" spans="1:12" s="2" customFormat="1" ht="20.100000000000001" customHeight="1" x14ac:dyDescent="0.2">
      <c r="A18" s="25" t="s">
        <v>88</v>
      </c>
      <c r="B18" s="112">
        <v>253000</v>
      </c>
      <c r="C18" s="112" t="s">
        <v>79</v>
      </c>
      <c r="D18" s="112">
        <v>20</v>
      </c>
      <c r="E18" s="161"/>
      <c r="F18" s="161"/>
      <c r="G18" s="114">
        <f t="shared" si="1"/>
        <v>1.3010299956639813</v>
      </c>
      <c r="H18" s="163"/>
      <c r="I18" s="163"/>
      <c r="J18" s="165"/>
      <c r="K18" s="167"/>
      <c r="L18" s="169"/>
    </row>
    <row r="19" spans="1:12" ht="20.100000000000001" customHeight="1" x14ac:dyDescent="0.2">
      <c r="A19" s="25" t="s">
        <v>89</v>
      </c>
      <c r="B19" s="112">
        <v>253000</v>
      </c>
      <c r="C19" s="112" t="s">
        <v>79</v>
      </c>
      <c r="D19" s="112">
        <v>20</v>
      </c>
      <c r="E19" s="161"/>
      <c r="F19" s="161"/>
      <c r="G19" s="114">
        <f t="shared" si="1"/>
        <v>1.3010299956639813</v>
      </c>
      <c r="H19" s="163"/>
      <c r="I19" s="163"/>
      <c r="J19" s="165"/>
      <c r="K19" s="167"/>
      <c r="L19" s="169"/>
    </row>
    <row r="20" spans="1:12" ht="20.100000000000001" customHeight="1" x14ac:dyDescent="0.2">
      <c r="A20" s="26" t="s">
        <v>90</v>
      </c>
      <c r="B20" s="8">
        <v>0</v>
      </c>
      <c r="C20" s="8" t="s">
        <v>77</v>
      </c>
      <c r="D20" s="8">
        <v>0</v>
      </c>
      <c r="E20" s="13"/>
      <c r="F20" s="13"/>
      <c r="G20" s="14" t="e">
        <f t="shared" si="1"/>
        <v>#NUM!</v>
      </c>
      <c r="H20" s="9"/>
      <c r="I20" s="9"/>
      <c r="J20" s="10"/>
      <c r="K20" s="11"/>
      <c r="L20" s="27"/>
    </row>
    <row r="21" spans="1:12" s="2" customFormat="1" ht="20.100000000000001" customHeight="1" x14ac:dyDescent="0.2">
      <c r="A21" s="43" t="s">
        <v>91</v>
      </c>
      <c r="B21" s="111">
        <v>253000</v>
      </c>
      <c r="C21" s="107" t="s">
        <v>77</v>
      </c>
      <c r="D21" s="107">
        <v>20</v>
      </c>
      <c r="E21" s="182">
        <f>AVERAGE(D21:D25)</f>
        <v>20</v>
      </c>
      <c r="F21" s="182">
        <f>STDEV(D21:D25)</f>
        <v>0</v>
      </c>
      <c r="G21" s="109">
        <f t="shared" si="1"/>
        <v>1.3010299956639813</v>
      </c>
      <c r="H21" s="184">
        <f>AVERAGE(G21:G25)</f>
        <v>1.3010299956639813</v>
      </c>
      <c r="I21" s="184">
        <f>STDEV(G21:G25)^2</f>
        <v>0</v>
      </c>
      <c r="J21" s="164">
        <f>$H$3-H21</f>
        <v>1.6907783179329168</v>
      </c>
      <c r="K21" s="178">
        <f>SQRT(I21)/SQRT(5)</f>
        <v>0</v>
      </c>
      <c r="L21" s="180">
        <f>1.96*K21</f>
        <v>0</v>
      </c>
    </row>
    <row r="22" spans="1:12" s="2" customFormat="1" ht="20.100000000000001" customHeight="1" x14ac:dyDescent="0.2">
      <c r="A22" s="44" t="s">
        <v>92</v>
      </c>
      <c r="B22" s="112">
        <v>253000</v>
      </c>
      <c r="C22" s="108" t="s">
        <v>79</v>
      </c>
      <c r="D22" s="108">
        <v>20</v>
      </c>
      <c r="E22" s="183"/>
      <c r="F22" s="183"/>
      <c r="G22" s="110">
        <f t="shared" si="1"/>
        <v>1.3010299956639813</v>
      </c>
      <c r="H22" s="185"/>
      <c r="I22" s="185"/>
      <c r="J22" s="165"/>
      <c r="K22" s="179"/>
      <c r="L22" s="181"/>
    </row>
    <row r="23" spans="1:12" s="2" customFormat="1" ht="20.100000000000001" customHeight="1" x14ac:dyDescent="0.2">
      <c r="A23" s="44" t="s">
        <v>93</v>
      </c>
      <c r="B23" s="112">
        <v>253000</v>
      </c>
      <c r="C23" s="108" t="s">
        <v>79</v>
      </c>
      <c r="D23" s="108">
        <v>20</v>
      </c>
      <c r="E23" s="183"/>
      <c r="F23" s="183"/>
      <c r="G23" s="110">
        <f t="shared" si="1"/>
        <v>1.3010299956639813</v>
      </c>
      <c r="H23" s="185"/>
      <c r="I23" s="185"/>
      <c r="J23" s="165"/>
      <c r="K23" s="179"/>
      <c r="L23" s="181"/>
    </row>
    <row r="24" spans="1:12" s="2" customFormat="1" ht="20.100000000000001" customHeight="1" x14ac:dyDescent="0.2">
      <c r="A24" s="44" t="s">
        <v>94</v>
      </c>
      <c r="B24" s="112">
        <v>253000</v>
      </c>
      <c r="C24" s="108" t="s">
        <v>79</v>
      </c>
      <c r="D24" s="108">
        <v>20</v>
      </c>
      <c r="E24" s="183"/>
      <c r="F24" s="183"/>
      <c r="G24" s="110">
        <f t="shared" si="1"/>
        <v>1.3010299956639813</v>
      </c>
      <c r="H24" s="185"/>
      <c r="I24" s="185"/>
      <c r="J24" s="165"/>
      <c r="K24" s="179"/>
      <c r="L24" s="181"/>
    </row>
    <row r="25" spans="1:12" ht="20.100000000000001" customHeight="1" x14ac:dyDescent="0.2">
      <c r="A25" s="44" t="s">
        <v>95</v>
      </c>
      <c r="B25" s="112">
        <v>253000</v>
      </c>
      <c r="C25" s="36" t="s">
        <v>77</v>
      </c>
      <c r="D25" s="108">
        <v>20</v>
      </c>
      <c r="E25" s="183"/>
      <c r="F25" s="183"/>
      <c r="G25" s="110">
        <f t="shared" si="1"/>
        <v>1.3010299956639813</v>
      </c>
      <c r="H25" s="185"/>
      <c r="I25" s="185"/>
      <c r="J25" s="165"/>
      <c r="K25" s="179"/>
      <c r="L25" s="181"/>
    </row>
    <row r="26" spans="1:12" ht="20.100000000000001" customHeight="1" x14ac:dyDescent="0.2">
      <c r="A26" s="45" t="s">
        <v>96</v>
      </c>
      <c r="B26" s="8">
        <v>0</v>
      </c>
      <c r="C26" s="15" t="s">
        <v>77</v>
      </c>
      <c r="D26" s="8">
        <v>0</v>
      </c>
      <c r="E26" s="13"/>
      <c r="F26" s="13"/>
      <c r="G26" s="14" t="e">
        <f t="shared" si="1"/>
        <v>#NUM!</v>
      </c>
      <c r="H26" s="9"/>
      <c r="I26" s="9"/>
      <c r="J26" s="10"/>
      <c r="K26" s="11"/>
      <c r="L26" s="27"/>
    </row>
    <row r="27" spans="1:12" s="2" customFormat="1" ht="20.100000000000001" customHeight="1" x14ac:dyDescent="0.2">
      <c r="A27" s="43" t="s">
        <v>97</v>
      </c>
      <c r="B27" s="111">
        <v>253000</v>
      </c>
      <c r="C27" s="107" t="s">
        <v>77</v>
      </c>
      <c r="D27" s="107">
        <v>1</v>
      </c>
      <c r="E27" s="182">
        <f>AVERAGE(D27:D31)</f>
        <v>12.4</v>
      </c>
      <c r="F27" s="182">
        <f>STDEV(D27:D31)</f>
        <v>10.406728592598157</v>
      </c>
      <c r="G27" s="109">
        <f t="shared" si="1"/>
        <v>0</v>
      </c>
      <c r="H27" s="184">
        <f>AVERAGE(G27:G31)</f>
        <v>0.78061799739838877</v>
      </c>
      <c r="I27" s="184">
        <f>STDEV(G27:G31)^2</f>
        <v>0.50780371488522558</v>
      </c>
      <c r="J27" s="164">
        <f>$H$3-H27</f>
        <v>2.2111903161985094</v>
      </c>
      <c r="K27" s="178">
        <f>SQRT(I27)/SQRT(5)</f>
        <v>0.31868596294321638</v>
      </c>
      <c r="L27" s="180">
        <f>1.96*K27</f>
        <v>0.62462448736870413</v>
      </c>
    </row>
    <row r="28" spans="1:12" s="2" customFormat="1" ht="20.100000000000001" customHeight="1" x14ac:dyDescent="0.2">
      <c r="A28" s="44" t="s">
        <v>98</v>
      </c>
      <c r="B28" s="112">
        <v>253000</v>
      </c>
      <c r="C28" s="108" t="s">
        <v>79</v>
      </c>
      <c r="D28" s="108">
        <v>20</v>
      </c>
      <c r="E28" s="183"/>
      <c r="F28" s="183"/>
      <c r="G28" s="110">
        <f t="shared" si="1"/>
        <v>1.3010299956639813</v>
      </c>
      <c r="H28" s="185"/>
      <c r="I28" s="185"/>
      <c r="J28" s="165"/>
      <c r="K28" s="179"/>
      <c r="L28" s="181"/>
    </row>
    <row r="29" spans="1:12" s="2" customFormat="1" ht="20.100000000000001" customHeight="1" x14ac:dyDescent="0.2">
      <c r="A29" s="44" t="s">
        <v>99</v>
      </c>
      <c r="B29" s="112">
        <v>253000</v>
      </c>
      <c r="C29" s="108" t="s">
        <v>79</v>
      </c>
      <c r="D29" s="108">
        <v>20</v>
      </c>
      <c r="E29" s="183"/>
      <c r="F29" s="183"/>
      <c r="G29" s="110">
        <f t="shared" si="1"/>
        <v>1.3010299956639813</v>
      </c>
      <c r="H29" s="185"/>
      <c r="I29" s="185"/>
      <c r="J29" s="165"/>
      <c r="K29" s="179"/>
      <c r="L29" s="181"/>
    </row>
    <row r="30" spans="1:12" s="2" customFormat="1" ht="20.100000000000001" customHeight="1" x14ac:dyDescent="0.2">
      <c r="A30" s="44" t="s">
        <v>100</v>
      </c>
      <c r="B30" s="112">
        <v>253000</v>
      </c>
      <c r="C30" s="108" t="s">
        <v>79</v>
      </c>
      <c r="D30" s="108">
        <v>20</v>
      </c>
      <c r="E30" s="183"/>
      <c r="F30" s="183"/>
      <c r="G30" s="110">
        <f t="shared" si="1"/>
        <v>1.3010299956639813</v>
      </c>
      <c r="H30" s="185"/>
      <c r="I30" s="185"/>
      <c r="J30" s="165"/>
      <c r="K30" s="179"/>
      <c r="L30" s="181"/>
    </row>
    <row r="31" spans="1:12" ht="20.100000000000001" customHeight="1" x14ac:dyDescent="0.2">
      <c r="A31" s="44" t="s">
        <v>101</v>
      </c>
      <c r="B31" s="112">
        <v>253000</v>
      </c>
      <c r="C31" s="36" t="s">
        <v>77</v>
      </c>
      <c r="D31" s="108">
        <v>1</v>
      </c>
      <c r="E31" s="183"/>
      <c r="F31" s="183"/>
      <c r="G31" s="110">
        <f t="shared" si="1"/>
        <v>0</v>
      </c>
      <c r="H31" s="185"/>
      <c r="I31" s="185"/>
      <c r="J31" s="165"/>
      <c r="K31" s="179"/>
      <c r="L31" s="181"/>
    </row>
    <row r="32" spans="1:12" ht="20.100000000000001" customHeight="1" x14ac:dyDescent="0.2">
      <c r="A32" s="45" t="s">
        <v>102</v>
      </c>
      <c r="B32" s="8" t="s">
        <v>77</v>
      </c>
      <c r="C32" s="15" t="s">
        <v>77</v>
      </c>
      <c r="D32" s="8">
        <v>0</v>
      </c>
      <c r="E32" s="13"/>
      <c r="F32" s="13"/>
      <c r="G32" s="14" t="e">
        <f t="shared" si="1"/>
        <v>#NUM!</v>
      </c>
      <c r="H32" s="9"/>
      <c r="I32" s="9"/>
      <c r="J32" s="10"/>
      <c r="K32" s="11"/>
      <c r="L32" s="27"/>
    </row>
    <row r="33" spans="1:12" x14ac:dyDescent="0.2">
      <c r="A33" s="7"/>
      <c r="B33" s="78"/>
      <c r="C33" s="7"/>
      <c r="D33" s="7"/>
      <c r="E33" s="7"/>
      <c r="F33" s="7"/>
      <c r="G33" s="7"/>
      <c r="H33" s="7"/>
      <c r="I33" s="7"/>
      <c r="J33" s="7"/>
      <c r="K33" s="7"/>
      <c r="L33" s="7"/>
    </row>
    <row r="34" spans="1:12" ht="20.100000000000001" customHeight="1" x14ac:dyDescent="0.2">
      <c r="A34" s="7"/>
      <c r="B34" s="7"/>
      <c r="C34" s="7"/>
      <c r="D34" s="7"/>
      <c r="E34" s="7"/>
      <c r="F34" s="7"/>
      <c r="G34" s="7"/>
      <c r="H34" s="7"/>
      <c r="I34" s="7"/>
      <c r="J34" s="7"/>
      <c r="K34" s="7"/>
      <c r="L34" s="7"/>
    </row>
    <row r="35" spans="1:12" ht="41.25" customHeight="1" x14ac:dyDescent="0.2">
      <c r="A35" s="157" t="s">
        <v>103</v>
      </c>
      <c r="B35" s="157"/>
      <c r="C35" s="157"/>
      <c r="D35" s="157"/>
      <c r="E35" s="157"/>
      <c r="F35" s="157"/>
      <c r="G35" s="7"/>
      <c r="H35" s="7"/>
      <c r="I35" s="7"/>
      <c r="J35" s="7"/>
      <c r="K35" s="7"/>
      <c r="L35" s="7"/>
    </row>
    <row r="36" spans="1:12" ht="55.5" customHeight="1" x14ac:dyDescent="0.2">
      <c r="A36" s="17" t="s">
        <v>60</v>
      </c>
      <c r="B36" s="18" t="s">
        <v>61</v>
      </c>
      <c r="C36" s="18" t="s">
        <v>62</v>
      </c>
      <c r="D36" s="18" t="s">
        <v>63</v>
      </c>
      <c r="E36" s="18" t="s">
        <v>64</v>
      </c>
      <c r="F36" s="7"/>
      <c r="G36" s="7"/>
      <c r="H36" s="7"/>
      <c r="I36" s="7"/>
      <c r="J36" s="7"/>
      <c r="K36" s="7"/>
      <c r="L36" s="7"/>
    </row>
    <row r="37" spans="1:12" ht="20.100000000000001" customHeight="1" x14ac:dyDescent="0.2">
      <c r="A37" s="91" t="s">
        <v>70</v>
      </c>
      <c r="B37" s="125">
        <v>253000</v>
      </c>
      <c r="C37" s="125">
        <v>559</v>
      </c>
      <c r="D37" s="125">
        <f t="shared" ref="D37:D41" si="2">C37*2</f>
        <v>1118</v>
      </c>
      <c r="E37" s="186">
        <f>AVERAGE(D37:D41)</f>
        <v>1250.8</v>
      </c>
      <c r="F37" s="7"/>
      <c r="G37" s="7"/>
      <c r="H37" s="7"/>
      <c r="I37" s="7"/>
      <c r="J37" s="7"/>
      <c r="K37" s="7"/>
      <c r="L37" s="7"/>
    </row>
    <row r="38" spans="1:12" ht="20.100000000000001" customHeight="1" x14ac:dyDescent="0.2">
      <c r="A38" s="93" t="s">
        <v>71</v>
      </c>
      <c r="B38" s="126">
        <v>253000</v>
      </c>
      <c r="C38" s="126">
        <v>1060</v>
      </c>
      <c r="D38" s="126">
        <f t="shared" si="2"/>
        <v>2120</v>
      </c>
      <c r="E38" s="187"/>
      <c r="F38" s="7"/>
      <c r="G38" s="7"/>
      <c r="H38" s="7"/>
      <c r="I38" s="7"/>
      <c r="J38" s="7"/>
      <c r="K38" s="7"/>
      <c r="L38" s="7"/>
    </row>
    <row r="39" spans="1:12" ht="20.100000000000001" customHeight="1" x14ac:dyDescent="0.2">
      <c r="A39" s="93" t="s">
        <v>73</v>
      </c>
      <c r="B39" s="126">
        <v>253000</v>
      </c>
      <c r="C39" s="126">
        <v>1060</v>
      </c>
      <c r="D39" s="126">
        <f t="shared" si="2"/>
        <v>2120</v>
      </c>
      <c r="E39" s="187"/>
      <c r="F39" s="7"/>
      <c r="G39" s="7"/>
      <c r="H39" s="7"/>
      <c r="I39" s="7"/>
      <c r="J39" s="7"/>
      <c r="K39" s="7"/>
      <c r="L39" s="7"/>
    </row>
    <row r="40" spans="1:12" ht="20.100000000000001" customHeight="1" x14ac:dyDescent="0.2">
      <c r="A40" s="93" t="s">
        <v>74</v>
      </c>
      <c r="B40" s="126">
        <v>253000</v>
      </c>
      <c r="C40" s="126">
        <v>154</v>
      </c>
      <c r="D40" s="126">
        <f t="shared" si="2"/>
        <v>308</v>
      </c>
      <c r="E40" s="187"/>
      <c r="F40" s="7"/>
      <c r="G40" s="7"/>
      <c r="H40" s="7"/>
      <c r="I40" s="7"/>
      <c r="J40" s="7"/>
      <c r="K40" s="7"/>
      <c r="L40" s="7"/>
    </row>
    <row r="41" spans="1:12" ht="20.100000000000001" customHeight="1" x14ac:dyDescent="0.2">
      <c r="A41" s="93" t="s">
        <v>75</v>
      </c>
      <c r="B41" s="126">
        <v>253000</v>
      </c>
      <c r="C41" s="126">
        <v>294</v>
      </c>
      <c r="D41" s="126">
        <f t="shared" si="2"/>
        <v>588</v>
      </c>
      <c r="E41" s="187"/>
      <c r="F41" s="7"/>
      <c r="G41" s="7"/>
      <c r="H41" s="7"/>
      <c r="I41" s="7"/>
      <c r="J41" s="7"/>
      <c r="K41" s="7"/>
      <c r="L41" s="7"/>
    </row>
    <row r="42" spans="1:12" ht="20.100000000000001" customHeight="1" x14ac:dyDescent="0.2">
      <c r="A42" s="97" t="s">
        <v>76</v>
      </c>
      <c r="B42" s="127">
        <v>0</v>
      </c>
      <c r="C42" s="127" t="s">
        <v>77</v>
      </c>
      <c r="D42" s="127">
        <v>0</v>
      </c>
      <c r="E42" s="124"/>
      <c r="F42" s="7"/>
      <c r="G42" s="7"/>
      <c r="H42" s="7"/>
      <c r="I42" s="7"/>
      <c r="J42" s="7"/>
      <c r="K42" s="7"/>
      <c r="L42" s="7"/>
    </row>
    <row r="43" spans="1:12" ht="20.100000000000001" customHeight="1" x14ac:dyDescent="0.2">
      <c r="A43" s="24" t="s">
        <v>78</v>
      </c>
      <c r="B43" s="129">
        <v>253000</v>
      </c>
      <c r="C43" s="129" t="s">
        <v>79</v>
      </c>
      <c r="D43" s="129">
        <v>20</v>
      </c>
      <c r="E43" s="188">
        <f>AVERAGE(D43:D47)</f>
        <v>236.95999999999998</v>
      </c>
      <c r="F43" s="7"/>
      <c r="G43" s="7"/>
      <c r="H43" s="7"/>
      <c r="I43" s="7"/>
      <c r="J43" s="7"/>
      <c r="K43" s="7"/>
      <c r="L43" s="7"/>
    </row>
    <row r="44" spans="1:12" ht="20.100000000000001" customHeight="1" x14ac:dyDescent="0.2">
      <c r="A44" s="25" t="s">
        <v>80</v>
      </c>
      <c r="B44" s="119">
        <v>253000</v>
      </c>
      <c r="C44" s="119">
        <v>65.400000000000006</v>
      </c>
      <c r="D44" s="119">
        <f t="shared" ref="D44" si="3">C44*2</f>
        <v>130.80000000000001</v>
      </c>
      <c r="E44" s="189"/>
      <c r="F44" s="7"/>
      <c r="G44" s="7"/>
      <c r="H44" s="7"/>
      <c r="I44" s="7"/>
      <c r="J44" s="7"/>
      <c r="K44" s="7"/>
      <c r="L44" s="7"/>
    </row>
    <row r="45" spans="1:12" ht="20.100000000000001" customHeight="1" x14ac:dyDescent="0.2">
      <c r="A45" s="25" t="s">
        <v>81</v>
      </c>
      <c r="B45" s="119">
        <v>253000</v>
      </c>
      <c r="C45" s="119" t="s">
        <v>79</v>
      </c>
      <c r="D45" s="119">
        <v>20</v>
      </c>
      <c r="E45" s="189"/>
      <c r="F45" s="7"/>
      <c r="G45" s="7"/>
      <c r="H45" s="7"/>
      <c r="I45" s="7"/>
      <c r="J45" s="7"/>
      <c r="K45" s="7"/>
      <c r="L45" s="7"/>
    </row>
    <row r="46" spans="1:12" ht="20.100000000000001" customHeight="1" x14ac:dyDescent="0.2">
      <c r="A46" s="25" t="s">
        <v>82</v>
      </c>
      <c r="B46" s="119">
        <v>253000</v>
      </c>
      <c r="C46" s="119">
        <v>294</v>
      </c>
      <c r="D46" s="119">
        <f t="shared" ref="D46:D47" si="4">C46*2</f>
        <v>588</v>
      </c>
      <c r="E46" s="189"/>
      <c r="F46" s="7"/>
      <c r="G46" s="7"/>
      <c r="H46" s="7"/>
      <c r="I46" s="7"/>
      <c r="J46" s="7"/>
      <c r="K46" s="7"/>
      <c r="L46" s="7"/>
    </row>
    <row r="47" spans="1:12" ht="20.100000000000001" customHeight="1" x14ac:dyDescent="0.2">
      <c r="A47" s="25" t="s">
        <v>83</v>
      </c>
      <c r="B47" s="119">
        <v>253000</v>
      </c>
      <c r="C47" s="119">
        <v>213</v>
      </c>
      <c r="D47" s="119">
        <f t="shared" si="4"/>
        <v>426</v>
      </c>
      <c r="E47" s="189"/>
      <c r="F47" s="7"/>
      <c r="G47" s="7"/>
      <c r="H47" s="7"/>
      <c r="I47" s="7"/>
      <c r="J47" s="7"/>
      <c r="K47" s="7"/>
      <c r="L47" s="7"/>
    </row>
    <row r="48" spans="1:12" ht="20.100000000000001" customHeight="1" x14ac:dyDescent="0.2">
      <c r="A48" s="26" t="s">
        <v>84</v>
      </c>
      <c r="B48" s="122">
        <v>0</v>
      </c>
      <c r="C48" s="122" t="s">
        <v>77</v>
      </c>
      <c r="D48" s="122">
        <v>0</v>
      </c>
      <c r="E48" s="124"/>
      <c r="F48" s="7"/>
      <c r="G48" s="7"/>
      <c r="H48" s="7"/>
      <c r="I48" s="7"/>
      <c r="J48" s="7"/>
      <c r="K48" s="7"/>
      <c r="L48" s="7"/>
    </row>
    <row r="49" spans="1:5" s="7" customFormat="1" ht="20.100000000000001" customHeight="1" x14ac:dyDescent="0.2">
      <c r="A49" s="24" t="s">
        <v>85</v>
      </c>
      <c r="B49" s="129">
        <v>253000</v>
      </c>
      <c r="C49" s="129" t="s">
        <v>77</v>
      </c>
      <c r="D49" s="129">
        <v>1</v>
      </c>
      <c r="E49" s="188">
        <f>AVERAGE(D49:D53)</f>
        <v>25.44</v>
      </c>
    </row>
    <row r="50" spans="1:5" s="7" customFormat="1" ht="20.100000000000001" customHeight="1" x14ac:dyDescent="0.2">
      <c r="A50" s="25" t="s">
        <v>86</v>
      </c>
      <c r="B50" s="119">
        <v>253000</v>
      </c>
      <c r="C50" s="119">
        <v>42.6</v>
      </c>
      <c r="D50" s="119">
        <f t="shared" ref="D50" si="5">C50*2</f>
        <v>85.2</v>
      </c>
      <c r="E50" s="189"/>
    </row>
    <row r="51" spans="1:5" s="7" customFormat="1" ht="20.100000000000001" customHeight="1" x14ac:dyDescent="0.2">
      <c r="A51" s="25" t="s">
        <v>87</v>
      </c>
      <c r="B51" s="119">
        <v>253000</v>
      </c>
      <c r="C51" s="119" t="s">
        <v>77</v>
      </c>
      <c r="D51" s="119">
        <v>1</v>
      </c>
      <c r="E51" s="189"/>
    </row>
    <row r="52" spans="1:5" s="7" customFormat="1" ht="20.100000000000001" customHeight="1" x14ac:dyDescent="0.2">
      <c r="A52" s="25" t="s">
        <v>88</v>
      </c>
      <c r="B52" s="119">
        <v>253000</v>
      </c>
      <c r="C52" s="119" t="s">
        <v>79</v>
      </c>
      <c r="D52" s="119">
        <v>20</v>
      </c>
      <c r="E52" s="189"/>
    </row>
    <row r="53" spans="1:5" s="7" customFormat="1" ht="20.100000000000001" customHeight="1" x14ac:dyDescent="0.2">
      <c r="A53" s="25" t="s">
        <v>89</v>
      </c>
      <c r="B53" s="119">
        <v>253000</v>
      </c>
      <c r="C53" s="119" t="s">
        <v>79</v>
      </c>
      <c r="D53" s="119">
        <v>20</v>
      </c>
      <c r="E53" s="189"/>
    </row>
    <row r="54" spans="1:5" s="7" customFormat="1" ht="20.100000000000001" customHeight="1" x14ac:dyDescent="0.2">
      <c r="A54" s="26" t="s">
        <v>90</v>
      </c>
      <c r="B54" s="122">
        <v>0</v>
      </c>
      <c r="C54" s="122" t="s">
        <v>77</v>
      </c>
      <c r="D54" s="122">
        <v>0</v>
      </c>
      <c r="E54" s="124"/>
    </row>
    <row r="55" spans="1:5" s="7" customFormat="1" ht="20.100000000000001" customHeight="1" x14ac:dyDescent="0.2">
      <c r="A55" s="43" t="s">
        <v>91</v>
      </c>
      <c r="B55" s="129">
        <v>253000</v>
      </c>
      <c r="C55" s="130" t="s">
        <v>77</v>
      </c>
      <c r="D55" s="130">
        <v>20</v>
      </c>
      <c r="E55" s="190">
        <f>AVERAGE(D55:D59)</f>
        <v>20</v>
      </c>
    </row>
    <row r="56" spans="1:5" s="7" customFormat="1" ht="20.100000000000001" customHeight="1" x14ac:dyDescent="0.2">
      <c r="A56" s="44" t="s">
        <v>92</v>
      </c>
      <c r="B56" s="119">
        <v>253000</v>
      </c>
      <c r="C56" s="120" t="s">
        <v>79</v>
      </c>
      <c r="D56" s="120">
        <v>20</v>
      </c>
      <c r="E56" s="191"/>
    </row>
    <row r="57" spans="1:5" s="7" customFormat="1" ht="20.100000000000001" customHeight="1" x14ac:dyDescent="0.2">
      <c r="A57" s="44" t="s">
        <v>93</v>
      </c>
      <c r="B57" s="119">
        <v>253000</v>
      </c>
      <c r="C57" s="120" t="s">
        <v>79</v>
      </c>
      <c r="D57" s="120">
        <v>20</v>
      </c>
      <c r="E57" s="191"/>
    </row>
    <row r="58" spans="1:5" s="7" customFormat="1" ht="20.100000000000001" customHeight="1" x14ac:dyDescent="0.2">
      <c r="A58" s="44" t="s">
        <v>94</v>
      </c>
      <c r="B58" s="119">
        <v>253000</v>
      </c>
      <c r="C58" s="120" t="s">
        <v>79</v>
      </c>
      <c r="D58" s="120">
        <v>20</v>
      </c>
      <c r="E58" s="191"/>
    </row>
    <row r="59" spans="1:5" s="7" customFormat="1" ht="20.100000000000001" customHeight="1" x14ac:dyDescent="0.2">
      <c r="A59" s="44" t="s">
        <v>95</v>
      </c>
      <c r="B59" s="119">
        <v>253000</v>
      </c>
      <c r="C59" s="121" t="s">
        <v>77</v>
      </c>
      <c r="D59" s="120">
        <v>20</v>
      </c>
      <c r="E59" s="191"/>
    </row>
    <row r="60" spans="1:5" s="7" customFormat="1" ht="20.100000000000001" customHeight="1" x14ac:dyDescent="0.2">
      <c r="A60" s="45" t="s">
        <v>96</v>
      </c>
      <c r="B60" s="122">
        <v>0</v>
      </c>
      <c r="C60" s="123" t="s">
        <v>77</v>
      </c>
      <c r="D60" s="122">
        <v>0</v>
      </c>
      <c r="E60" s="124"/>
    </row>
    <row r="61" spans="1:5" s="7" customFormat="1" ht="20.100000000000001" customHeight="1" x14ac:dyDescent="0.2">
      <c r="A61" s="43" t="s">
        <v>97</v>
      </c>
      <c r="B61" s="129">
        <v>253000</v>
      </c>
      <c r="C61" s="130" t="s">
        <v>77</v>
      </c>
      <c r="D61" s="130">
        <v>1</v>
      </c>
      <c r="E61" s="190">
        <f>AVERAGE(D61:D65)</f>
        <v>12.4</v>
      </c>
    </row>
    <row r="62" spans="1:5" s="7" customFormat="1" ht="20.100000000000001" customHeight="1" x14ac:dyDescent="0.2">
      <c r="A62" s="44" t="s">
        <v>98</v>
      </c>
      <c r="B62" s="119">
        <v>253000</v>
      </c>
      <c r="C62" s="120" t="s">
        <v>79</v>
      </c>
      <c r="D62" s="120">
        <v>20</v>
      </c>
      <c r="E62" s="191"/>
    </row>
    <row r="63" spans="1:5" s="7" customFormat="1" ht="20.100000000000001" customHeight="1" x14ac:dyDescent="0.2">
      <c r="A63" s="44" t="s">
        <v>99</v>
      </c>
      <c r="B63" s="119">
        <v>253000</v>
      </c>
      <c r="C63" s="120" t="s">
        <v>79</v>
      </c>
      <c r="D63" s="108">
        <v>20</v>
      </c>
      <c r="E63" s="191"/>
    </row>
    <row r="64" spans="1:5" s="7" customFormat="1" ht="20.100000000000001" customHeight="1" x14ac:dyDescent="0.2">
      <c r="A64" s="44" t="s">
        <v>100</v>
      </c>
      <c r="B64" s="119">
        <v>253000</v>
      </c>
      <c r="C64" s="120" t="s">
        <v>79</v>
      </c>
      <c r="D64" s="120">
        <v>20</v>
      </c>
      <c r="E64" s="191"/>
    </row>
    <row r="65" spans="1:5" s="7" customFormat="1" ht="20.100000000000001" customHeight="1" x14ac:dyDescent="0.2">
      <c r="A65" s="44" t="s">
        <v>101</v>
      </c>
      <c r="B65" s="119">
        <v>253000</v>
      </c>
      <c r="C65" s="121" t="s">
        <v>77</v>
      </c>
      <c r="D65" s="120">
        <v>1</v>
      </c>
      <c r="E65" s="191"/>
    </row>
    <row r="66" spans="1:5" s="7" customFormat="1" ht="20.100000000000001" customHeight="1" x14ac:dyDescent="0.2">
      <c r="A66" s="45" t="s">
        <v>102</v>
      </c>
      <c r="B66" s="122" t="s">
        <v>77</v>
      </c>
      <c r="C66" s="123" t="s">
        <v>77</v>
      </c>
      <c r="D66" s="122">
        <v>0</v>
      </c>
      <c r="E66" s="124"/>
    </row>
    <row r="67" spans="1:5" s="7" customFormat="1" ht="20.100000000000001" customHeight="1" x14ac:dyDescent="0.2"/>
    <row r="68" spans="1:5" s="7" customFormat="1" ht="20.100000000000001" customHeight="1" x14ac:dyDescent="0.2"/>
    <row r="69" spans="1:5" s="7" customFormat="1" ht="20.100000000000001" customHeight="1" x14ac:dyDescent="0.2"/>
    <row r="70" spans="1:5" s="7" customFormat="1" ht="20.100000000000001" customHeight="1" x14ac:dyDescent="0.2"/>
    <row r="71" spans="1:5" s="7" customFormat="1" ht="20.100000000000001" customHeight="1" x14ac:dyDescent="0.2"/>
    <row r="72" spans="1:5" s="7" customFormat="1" ht="20.100000000000001" customHeight="1" x14ac:dyDescent="0.2"/>
    <row r="73" spans="1:5" s="7" customFormat="1" ht="20.100000000000001" customHeight="1" x14ac:dyDescent="0.2"/>
    <row r="74" spans="1:5" s="7" customFormat="1" ht="20.100000000000001" customHeight="1" x14ac:dyDescent="0.2"/>
    <row r="75" spans="1:5" s="7" customFormat="1" ht="20.100000000000001" customHeight="1" x14ac:dyDescent="0.2"/>
    <row r="76" spans="1:5" s="7" customFormat="1" ht="20.100000000000001" customHeight="1" x14ac:dyDescent="0.2"/>
    <row r="77" spans="1:5" s="7" customFormat="1" ht="20.100000000000001" customHeight="1" x14ac:dyDescent="0.2"/>
    <row r="78" spans="1:5" s="7" customFormat="1" ht="20.100000000000001" customHeight="1" x14ac:dyDescent="0.2"/>
    <row r="79" spans="1:5" s="7" customFormat="1" ht="20.100000000000001" customHeight="1" x14ac:dyDescent="0.2"/>
    <row r="80" spans="1:5" s="7" customFormat="1" ht="20.100000000000001" customHeight="1" x14ac:dyDescent="0.2"/>
    <row r="81" s="7" customFormat="1" ht="20.100000000000001" customHeight="1" x14ac:dyDescent="0.2"/>
    <row r="82" s="7" customFormat="1" ht="20.100000000000001" customHeight="1" x14ac:dyDescent="0.2"/>
    <row r="83" s="7" customFormat="1" ht="20.100000000000001" customHeight="1" x14ac:dyDescent="0.2"/>
    <row r="84" s="7" customFormat="1" ht="20.100000000000001" customHeight="1" x14ac:dyDescent="0.2"/>
    <row r="85" s="7" customFormat="1" ht="20.100000000000001" customHeight="1" x14ac:dyDescent="0.2"/>
    <row r="86" s="7" customFormat="1" ht="20.100000000000001" customHeight="1" x14ac:dyDescent="0.2"/>
    <row r="87" s="7" customFormat="1" ht="20.100000000000001" customHeight="1" x14ac:dyDescent="0.2"/>
    <row r="88" s="7" customFormat="1" ht="20.100000000000001" customHeight="1" x14ac:dyDescent="0.2"/>
    <row r="89" s="7" customFormat="1" ht="20.100000000000001" customHeight="1" x14ac:dyDescent="0.2"/>
    <row r="90" s="7" customFormat="1" ht="20.100000000000001" customHeight="1" x14ac:dyDescent="0.2"/>
    <row r="91" s="7" customFormat="1" ht="20.100000000000001" customHeight="1" x14ac:dyDescent="0.2"/>
    <row r="92" s="7" customFormat="1" ht="20.100000000000001" customHeight="1" x14ac:dyDescent="0.2"/>
    <row r="93" s="7" customFormat="1" ht="20.100000000000001" customHeight="1" x14ac:dyDescent="0.2"/>
    <row r="94" s="7" customFormat="1" ht="20.100000000000001" customHeight="1" x14ac:dyDescent="0.2"/>
    <row r="95" s="7" customFormat="1" ht="20.100000000000001" customHeight="1" x14ac:dyDescent="0.2"/>
    <row r="96" s="7" customFormat="1" ht="20.100000000000001" customHeight="1" x14ac:dyDescent="0.2"/>
    <row r="97" s="7" customFormat="1" ht="20.100000000000001" customHeight="1" x14ac:dyDescent="0.2"/>
    <row r="98" s="7" customFormat="1" ht="20.100000000000001" customHeight="1" x14ac:dyDescent="0.2"/>
    <row r="99" s="7" customFormat="1" ht="20.100000000000001" customHeight="1" x14ac:dyDescent="0.2"/>
    <row r="100" s="7" customFormat="1" ht="20.100000000000001" customHeight="1" x14ac:dyDescent="0.2"/>
    <row r="101" s="7" customFormat="1" ht="20.100000000000001" customHeight="1" x14ac:dyDescent="0.2"/>
    <row r="102" s="7" customFormat="1" ht="20.100000000000001" customHeight="1" x14ac:dyDescent="0.2"/>
    <row r="103" s="7" customFormat="1" ht="20.100000000000001" customHeight="1" x14ac:dyDescent="0.2"/>
    <row r="104" s="7" customFormat="1" ht="20.100000000000001" customHeight="1" x14ac:dyDescent="0.2"/>
    <row r="105" s="7" customFormat="1" ht="20.100000000000001" customHeight="1" x14ac:dyDescent="0.2"/>
    <row r="106" s="7" customFormat="1" ht="20.100000000000001" customHeight="1" x14ac:dyDescent="0.2"/>
    <row r="107" s="7" customFormat="1" ht="20.100000000000001" customHeight="1" x14ac:dyDescent="0.2"/>
    <row r="108" s="7" customFormat="1" ht="20.100000000000001" customHeight="1" x14ac:dyDescent="0.2"/>
    <row r="109" s="7" customFormat="1" ht="20.100000000000001" customHeight="1" x14ac:dyDescent="0.2"/>
    <row r="110" s="7" customFormat="1" ht="20.100000000000001" customHeight="1" x14ac:dyDescent="0.2"/>
    <row r="111" s="7" customFormat="1" ht="20.100000000000001" customHeight="1" x14ac:dyDescent="0.2"/>
    <row r="112" s="7" customFormat="1" ht="20.100000000000001" customHeight="1" x14ac:dyDescent="0.2"/>
    <row r="113" s="7" customFormat="1" ht="20.100000000000001" customHeight="1" x14ac:dyDescent="0.2"/>
    <row r="114" s="7" customFormat="1" ht="20.100000000000001" customHeight="1" x14ac:dyDescent="0.2"/>
    <row r="115" s="7" customFormat="1" ht="20.100000000000001" customHeight="1" x14ac:dyDescent="0.2"/>
    <row r="116" s="7" customFormat="1" ht="20.100000000000001" customHeight="1" x14ac:dyDescent="0.2"/>
    <row r="117" s="7" customFormat="1" ht="20.100000000000001" customHeight="1" x14ac:dyDescent="0.2"/>
    <row r="118" s="7" customFormat="1" ht="20.100000000000001" customHeight="1" x14ac:dyDescent="0.2"/>
    <row r="119" s="7" customFormat="1" ht="20.100000000000001" customHeight="1" x14ac:dyDescent="0.2"/>
    <row r="120" s="7" customFormat="1" ht="20.100000000000001" customHeight="1" x14ac:dyDescent="0.2"/>
    <row r="121" s="7" customFormat="1" ht="20.100000000000001" customHeight="1" x14ac:dyDescent="0.2"/>
    <row r="122" s="7" customFormat="1" ht="20.100000000000001" customHeight="1" x14ac:dyDescent="0.2"/>
    <row r="123" s="7" customFormat="1" ht="20.100000000000001" customHeight="1" x14ac:dyDescent="0.2"/>
    <row r="124" s="7" customFormat="1" ht="20.100000000000001" customHeigh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sheetData>
  <mergeCells count="41">
    <mergeCell ref="E37:E41"/>
    <mergeCell ref="E43:E47"/>
    <mergeCell ref="E49:E53"/>
    <mergeCell ref="E55:E59"/>
    <mergeCell ref="E61:E65"/>
    <mergeCell ref="L27:L31"/>
    <mergeCell ref="E27:E31"/>
    <mergeCell ref="F27:F31"/>
    <mergeCell ref="H27:H31"/>
    <mergeCell ref="I27:I31"/>
    <mergeCell ref="J27:J31"/>
    <mergeCell ref="K27:K31"/>
    <mergeCell ref="K21:K25"/>
    <mergeCell ref="L21:L25"/>
    <mergeCell ref="E15:E19"/>
    <mergeCell ref="F15:F19"/>
    <mergeCell ref="H15:H19"/>
    <mergeCell ref="I15:I19"/>
    <mergeCell ref="J15:J19"/>
    <mergeCell ref="K15:K19"/>
    <mergeCell ref="E21:E25"/>
    <mergeCell ref="F21:F25"/>
    <mergeCell ref="H21:H25"/>
    <mergeCell ref="I21:I25"/>
    <mergeCell ref="J21:J25"/>
    <mergeCell ref="A35:F35"/>
    <mergeCell ref="L3:L7"/>
    <mergeCell ref="E9:E13"/>
    <mergeCell ref="F9:F13"/>
    <mergeCell ref="H9:H13"/>
    <mergeCell ref="I9:I13"/>
    <mergeCell ref="J9:J13"/>
    <mergeCell ref="K9:K13"/>
    <mergeCell ref="L9:L13"/>
    <mergeCell ref="E3:E7"/>
    <mergeCell ref="F3:F7"/>
    <mergeCell ref="H3:H7"/>
    <mergeCell ref="I3:I7"/>
    <mergeCell ref="J3:J7"/>
    <mergeCell ref="K3:K7"/>
    <mergeCell ref="L15:L19"/>
  </mergeCells>
  <printOptions horizontalCentered="1"/>
  <pageMargins left="0.7" right="0.7" top="1.25" bottom="0.75" header="0.3" footer="0.3"/>
  <pageSetup scale="37" orientation="landscape" r:id="rId1"/>
  <headerFooter>
    <oddHeader xml:space="preserve">&amp;C&amp;20Study B05897
Test #4
</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27E6B-65EE-4ED8-A677-0D59390D05C6}">
  <dimension ref="A1:P219"/>
  <sheetViews>
    <sheetView zoomScale="60" zoomScaleNormal="60" workbookViewId="0"/>
  </sheetViews>
  <sheetFormatPr defaultColWidth="9.140625" defaultRowHeight="15" x14ac:dyDescent="0.2"/>
  <cols>
    <col min="1" max="1" width="57.42578125" style="3" customWidth="1"/>
    <col min="2" max="2" width="27.28515625" style="3" bestFit="1" customWidth="1"/>
    <col min="3" max="3" width="24.28515625" style="3" bestFit="1" customWidth="1"/>
    <col min="4" max="4" width="27" style="3" customWidth="1"/>
    <col min="5" max="6" width="17" style="3" customWidth="1"/>
    <col min="7" max="7" width="20.5703125" style="2" customWidth="1"/>
    <col min="8" max="8" width="16.42578125" style="4" customWidth="1"/>
    <col min="9" max="9" width="16.28515625" style="5" bestFit="1" customWidth="1"/>
    <col min="10" max="10" width="25.5703125" style="2" customWidth="1"/>
    <col min="11" max="11" width="14.42578125" style="2" customWidth="1"/>
    <col min="12" max="12" width="18.5703125" style="2" customWidth="1"/>
    <col min="13" max="16384" width="9.140625" style="7"/>
  </cols>
  <sheetData>
    <row r="1" spans="1:16" ht="27.75" customHeight="1" thickBot="1" x14ac:dyDescent="0.3">
      <c r="A1" s="105" t="s">
        <v>104</v>
      </c>
    </row>
    <row r="2" spans="1:16" s="1" customFormat="1" ht="66" customHeight="1" thickTop="1" thickBot="1" x14ac:dyDescent="0.3">
      <c r="A2" s="17" t="s">
        <v>60</v>
      </c>
      <c r="B2" s="18" t="s">
        <v>61</v>
      </c>
      <c r="C2" s="18" t="s">
        <v>62</v>
      </c>
      <c r="D2" s="18" t="s">
        <v>63</v>
      </c>
      <c r="E2" s="18" t="s">
        <v>64</v>
      </c>
      <c r="F2" s="18" t="s">
        <v>65</v>
      </c>
      <c r="G2" s="19" t="s">
        <v>66</v>
      </c>
      <c r="H2" s="20" t="s">
        <v>67</v>
      </c>
      <c r="I2" s="21" t="s">
        <v>68</v>
      </c>
      <c r="J2" s="22" t="s">
        <v>69</v>
      </c>
      <c r="K2" s="21" t="s">
        <v>20</v>
      </c>
      <c r="L2" s="23" t="s">
        <v>48</v>
      </c>
    </row>
    <row r="3" spans="1:16" s="92" customFormat="1" ht="19.5" customHeight="1" thickTop="1" x14ac:dyDescent="0.2">
      <c r="A3" s="91" t="s">
        <v>105</v>
      </c>
      <c r="B3" s="115">
        <v>253000</v>
      </c>
      <c r="C3" s="115">
        <v>5320</v>
      </c>
      <c r="D3" s="115">
        <f t="shared" ref="D3:D7" si="0">C3*2</f>
        <v>10640</v>
      </c>
      <c r="E3" s="170">
        <f>AVERAGE(D3:D7)</f>
        <v>30208</v>
      </c>
      <c r="F3" s="170">
        <f>STDEV(D3:D7)</f>
        <v>16425.234244905001</v>
      </c>
      <c r="G3" s="117">
        <f t="shared" ref="G3:G32" si="1">LOG(D3)</f>
        <v>4.0269416279590295</v>
      </c>
      <c r="H3" s="172">
        <f>AVERAGE(G3:G7)</f>
        <v>4.4200931633274418</v>
      </c>
      <c r="I3" s="174">
        <f>STDEV(G3:G7)^2</f>
        <v>7.1957455716061464E-2</v>
      </c>
      <c r="J3" s="164">
        <f>P4-H3</f>
        <v>0.98302735784837569</v>
      </c>
      <c r="K3" s="176">
        <f>SQRT(I3)/SQRT(5)</f>
        <v>0.1199645411911882</v>
      </c>
      <c r="L3" s="158">
        <f>1.96*K3</f>
        <v>0.23513050073472885</v>
      </c>
    </row>
    <row r="4" spans="1:16" s="92" customFormat="1" ht="20.100000000000001" customHeight="1" x14ac:dyDescent="0.2">
      <c r="A4" s="93" t="s">
        <v>106</v>
      </c>
      <c r="B4" s="116">
        <v>253000</v>
      </c>
      <c r="C4" s="116">
        <v>10300</v>
      </c>
      <c r="D4" s="116">
        <f t="shared" si="0"/>
        <v>20600</v>
      </c>
      <c r="E4" s="171"/>
      <c r="F4" s="171"/>
      <c r="G4" s="118">
        <f t="shared" si="1"/>
        <v>4.3138672203691533</v>
      </c>
      <c r="H4" s="173"/>
      <c r="I4" s="175"/>
      <c r="J4" s="165"/>
      <c r="K4" s="177"/>
      <c r="L4" s="159"/>
      <c r="O4" s="103" t="s">
        <v>72</v>
      </c>
      <c r="P4" s="96">
        <f>LOG(B3)</f>
        <v>5.4031205211758175</v>
      </c>
    </row>
    <row r="5" spans="1:16" s="92" customFormat="1" ht="19.5" customHeight="1" x14ac:dyDescent="0.2">
      <c r="A5" s="93" t="s">
        <v>107</v>
      </c>
      <c r="B5" s="116">
        <v>253000</v>
      </c>
      <c r="C5" s="116">
        <v>19300</v>
      </c>
      <c r="D5" s="116">
        <f t="shared" si="0"/>
        <v>38600</v>
      </c>
      <c r="E5" s="171"/>
      <c r="F5" s="171"/>
      <c r="G5" s="118">
        <f t="shared" si="1"/>
        <v>4.5865873046717551</v>
      </c>
      <c r="H5" s="173"/>
      <c r="I5" s="175"/>
      <c r="J5" s="165"/>
      <c r="K5" s="177"/>
      <c r="L5" s="159"/>
    </row>
    <row r="6" spans="1:16" s="92" customFormat="1" ht="19.5" customHeight="1" x14ac:dyDescent="0.2">
      <c r="A6" s="93" t="s">
        <v>108</v>
      </c>
      <c r="B6" s="116">
        <v>253000</v>
      </c>
      <c r="C6" s="116">
        <v>26600</v>
      </c>
      <c r="D6" s="116">
        <f t="shared" si="0"/>
        <v>53200</v>
      </c>
      <c r="E6" s="171"/>
      <c r="F6" s="171"/>
      <c r="G6" s="118">
        <f t="shared" si="1"/>
        <v>4.7259116322950483</v>
      </c>
      <c r="H6" s="173"/>
      <c r="I6" s="175"/>
      <c r="J6" s="165"/>
      <c r="K6" s="177"/>
      <c r="L6" s="159"/>
    </row>
    <row r="7" spans="1:16" s="92" customFormat="1" ht="20.100000000000001" customHeight="1" x14ac:dyDescent="0.2">
      <c r="A7" s="93" t="s">
        <v>109</v>
      </c>
      <c r="B7" s="116">
        <v>253000</v>
      </c>
      <c r="C7" s="116">
        <v>14000</v>
      </c>
      <c r="D7" s="116">
        <f t="shared" si="0"/>
        <v>28000</v>
      </c>
      <c r="E7" s="171"/>
      <c r="F7" s="171"/>
      <c r="G7" s="118">
        <f t="shared" si="1"/>
        <v>4.4471580313422194</v>
      </c>
      <c r="H7" s="173"/>
      <c r="I7" s="175"/>
      <c r="J7" s="165"/>
      <c r="K7" s="177"/>
      <c r="L7" s="159"/>
    </row>
    <row r="8" spans="1:16" s="92" customFormat="1" ht="20.100000000000001" customHeight="1" x14ac:dyDescent="0.2">
      <c r="A8" s="94" t="s">
        <v>110</v>
      </c>
      <c r="B8" s="95">
        <v>0</v>
      </c>
      <c r="C8" s="95" t="s">
        <v>77</v>
      </c>
      <c r="D8" s="95">
        <v>0</v>
      </c>
      <c r="E8" s="141"/>
      <c r="F8" s="141"/>
      <c r="G8" s="142" t="e">
        <f t="shared" si="1"/>
        <v>#NUM!</v>
      </c>
      <c r="H8" s="142"/>
      <c r="I8" s="143"/>
      <c r="J8" s="144"/>
      <c r="K8" s="145"/>
      <c r="L8" s="146"/>
    </row>
    <row r="9" spans="1:16" ht="20.100000000000001" customHeight="1" thickTop="1" x14ac:dyDescent="0.2">
      <c r="A9" s="28" t="s">
        <v>111</v>
      </c>
      <c r="B9" s="111">
        <v>253000</v>
      </c>
      <c r="C9" s="12">
        <v>405</v>
      </c>
      <c r="D9" s="6">
        <f t="shared" ref="D9:D13" si="2">C9*2</f>
        <v>810</v>
      </c>
      <c r="E9" s="194">
        <f>AVERAGE(D9:D13)</f>
        <v>782.8</v>
      </c>
      <c r="F9" s="194">
        <f>STDEV(D9:D13)</f>
        <v>217.7916435495172</v>
      </c>
      <c r="G9" s="77">
        <f t="shared" si="1"/>
        <v>2.90848501887865</v>
      </c>
      <c r="H9" s="195">
        <f>AVERAGE(G9:G13)</f>
        <v>2.8808332986919964</v>
      </c>
      <c r="I9" s="206">
        <f>STDEV(G11:G13)^2</f>
        <v>1.9469305726746464E-2</v>
      </c>
      <c r="J9" s="196">
        <f>$H$3-H9</f>
        <v>1.5392598646354454</v>
      </c>
      <c r="K9" s="207">
        <f>SQRT(I9)/SQRT(5)</f>
        <v>6.240081045426648E-2</v>
      </c>
      <c r="L9" s="201">
        <f>1.96*K9</f>
        <v>0.1223055884903623</v>
      </c>
    </row>
    <row r="10" spans="1:16" ht="20.100000000000001" customHeight="1" x14ac:dyDescent="0.2">
      <c r="A10" s="25" t="s">
        <v>112</v>
      </c>
      <c r="B10" s="112">
        <v>253000</v>
      </c>
      <c r="C10" s="112">
        <v>294</v>
      </c>
      <c r="D10" s="112">
        <f t="shared" si="2"/>
        <v>588</v>
      </c>
      <c r="E10" s="194"/>
      <c r="F10" s="194"/>
      <c r="G10" s="110">
        <f t="shared" si="1"/>
        <v>2.7693773260761385</v>
      </c>
      <c r="H10" s="195"/>
      <c r="I10" s="206"/>
      <c r="J10" s="197"/>
      <c r="K10" s="208"/>
      <c r="L10" s="202"/>
    </row>
    <row r="11" spans="1:16" ht="20.100000000000001" customHeight="1" x14ac:dyDescent="0.2">
      <c r="A11" s="25" t="s">
        <v>113</v>
      </c>
      <c r="B11" s="112">
        <v>253000</v>
      </c>
      <c r="C11" s="112">
        <v>294</v>
      </c>
      <c r="D11" s="112">
        <f t="shared" si="2"/>
        <v>588</v>
      </c>
      <c r="E11" s="194"/>
      <c r="F11" s="194"/>
      <c r="G11" s="110">
        <f t="shared" si="1"/>
        <v>2.7693773260761385</v>
      </c>
      <c r="H11" s="195"/>
      <c r="I11" s="206"/>
      <c r="J11" s="197"/>
      <c r="K11" s="208"/>
      <c r="L11" s="202"/>
    </row>
    <row r="12" spans="1:16" ht="20.100000000000001" customHeight="1" x14ac:dyDescent="0.2">
      <c r="A12" s="25" t="s">
        <v>114</v>
      </c>
      <c r="B12" s="112">
        <v>253000</v>
      </c>
      <c r="C12" s="108">
        <v>405</v>
      </c>
      <c r="D12" s="112">
        <f t="shared" si="2"/>
        <v>810</v>
      </c>
      <c r="E12" s="194"/>
      <c r="F12" s="194"/>
      <c r="G12" s="110">
        <f t="shared" si="1"/>
        <v>2.90848501887865</v>
      </c>
      <c r="H12" s="195"/>
      <c r="I12" s="206"/>
      <c r="J12" s="197"/>
      <c r="K12" s="208"/>
      <c r="L12" s="202"/>
    </row>
    <row r="13" spans="1:16" ht="20.100000000000001" customHeight="1" thickBot="1" x14ac:dyDescent="0.25">
      <c r="A13" s="25" t="s">
        <v>115</v>
      </c>
      <c r="B13" s="112">
        <v>253000</v>
      </c>
      <c r="C13" s="112">
        <v>559</v>
      </c>
      <c r="D13" s="112">
        <f t="shared" si="2"/>
        <v>1118</v>
      </c>
      <c r="E13" s="194"/>
      <c r="F13" s="194"/>
      <c r="G13" s="110">
        <f t="shared" si="1"/>
        <v>3.0484418035504044</v>
      </c>
      <c r="H13" s="195"/>
      <c r="I13" s="206"/>
      <c r="J13" s="198"/>
      <c r="K13" s="209"/>
      <c r="L13" s="203"/>
    </row>
    <row r="14" spans="1:16" ht="20.100000000000001" customHeight="1" thickBot="1" x14ac:dyDescent="0.25">
      <c r="A14" s="29" t="s">
        <v>116</v>
      </c>
      <c r="B14" s="15">
        <v>0</v>
      </c>
      <c r="C14" s="15" t="s">
        <v>77</v>
      </c>
      <c r="D14" s="15">
        <v>0</v>
      </c>
      <c r="E14" s="13"/>
      <c r="F14" s="13"/>
      <c r="G14" s="14" t="e">
        <f t="shared" si="1"/>
        <v>#NUM!</v>
      </c>
      <c r="H14" s="9"/>
      <c r="I14" s="9"/>
      <c r="J14" s="10"/>
      <c r="K14" s="11"/>
      <c r="L14" s="27"/>
    </row>
    <row r="15" spans="1:16" ht="20.100000000000001" customHeight="1" thickTop="1" x14ac:dyDescent="0.2">
      <c r="A15" s="28" t="s">
        <v>117</v>
      </c>
      <c r="B15" s="111">
        <v>253000</v>
      </c>
      <c r="C15" s="12">
        <v>154</v>
      </c>
      <c r="D15" s="6">
        <f t="shared" ref="D15:D19" si="3">C15*2</f>
        <v>308</v>
      </c>
      <c r="E15" s="194">
        <f>AVERAGE(D15:D19)</f>
        <v>322.68</v>
      </c>
      <c r="F15" s="194">
        <f>STDEV(D15:D19)</f>
        <v>170.28538398817429</v>
      </c>
      <c r="G15" s="77">
        <f t="shared" si="1"/>
        <v>2.4885507165004443</v>
      </c>
      <c r="H15" s="195">
        <f>AVERAGE(G15:G19)</f>
        <v>2.4488836597278949</v>
      </c>
      <c r="I15" s="195">
        <f>STDEV(G15:G19)^2</f>
        <v>7.3751141100762876E-2</v>
      </c>
      <c r="J15" s="196">
        <f>$H$3-H15</f>
        <v>1.9712095035995469</v>
      </c>
      <c r="K15" s="204">
        <f>SQRT(I15)/SQRT(5)</f>
        <v>0.12145051757877598</v>
      </c>
      <c r="L15" s="205">
        <f>1.96*K15</f>
        <v>0.2380430144544009</v>
      </c>
    </row>
    <row r="16" spans="1:16" ht="20.100000000000001" customHeight="1" x14ac:dyDescent="0.2">
      <c r="A16" s="25" t="s">
        <v>118</v>
      </c>
      <c r="B16" s="112">
        <v>253000</v>
      </c>
      <c r="C16" s="112">
        <v>112</v>
      </c>
      <c r="D16" s="112">
        <f t="shared" si="3"/>
        <v>224</v>
      </c>
      <c r="E16" s="194"/>
      <c r="F16" s="194"/>
      <c r="G16" s="110">
        <f t="shared" si="1"/>
        <v>2.3502480183341627</v>
      </c>
      <c r="H16" s="195"/>
      <c r="I16" s="195"/>
      <c r="J16" s="197"/>
      <c r="K16" s="199"/>
      <c r="L16" s="192"/>
    </row>
    <row r="17" spans="1:12" ht="20.100000000000001" customHeight="1" x14ac:dyDescent="0.2">
      <c r="A17" s="25" t="s">
        <v>119</v>
      </c>
      <c r="B17" s="112">
        <v>253000</v>
      </c>
      <c r="C17" s="112">
        <v>273</v>
      </c>
      <c r="D17" s="112">
        <f t="shared" si="3"/>
        <v>546</v>
      </c>
      <c r="E17" s="194"/>
      <c r="F17" s="194"/>
      <c r="G17" s="110">
        <f t="shared" si="1"/>
        <v>2.7371926427047373</v>
      </c>
      <c r="H17" s="195"/>
      <c r="I17" s="195"/>
      <c r="J17" s="197"/>
      <c r="K17" s="199"/>
      <c r="L17" s="192"/>
    </row>
    <row r="18" spans="1:12" ht="20.100000000000001" customHeight="1" x14ac:dyDescent="0.2">
      <c r="A18" s="25" t="s">
        <v>120</v>
      </c>
      <c r="B18" s="112">
        <v>253000</v>
      </c>
      <c r="C18" s="108">
        <v>213</v>
      </c>
      <c r="D18" s="112">
        <f t="shared" si="3"/>
        <v>426</v>
      </c>
      <c r="E18" s="194"/>
      <c r="F18" s="194"/>
      <c r="G18" s="110">
        <f t="shared" si="1"/>
        <v>2.6294095991027189</v>
      </c>
      <c r="H18" s="195"/>
      <c r="I18" s="195"/>
      <c r="J18" s="197"/>
      <c r="K18" s="199"/>
      <c r="L18" s="192"/>
    </row>
    <row r="19" spans="1:12" ht="20.100000000000001" customHeight="1" thickBot="1" x14ac:dyDescent="0.25">
      <c r="A19" s="25" t="s">
        <v>121</v>
      </c>
      <c r="B19" s="112">
        <v>253000</v>
      </c>
      <c r="C19" s="112">
        <v>54.7</v>
      </c>
      <c r="D19" s="112">
        <f t="shared" si="3"/>
        <v>109.4</v>
      </c>
      <c r="E19" s="194"/>
      <c r="F19" s="194"/>
      <c r="G19" s="110">
        <f t="shared" si="1"/>
        <v>2.0390173219974121</v>
      </c>
      <c r="H19" s="195"/>
      <c r="I19" s="195"/>
      <c r="J19" s="198"/>
      <c r="K19" s="200"/>
      <c r="L19" s="193"/>
    </row>
    <row r="20" spans="1:12" ht="20.100000000000001" customHeight="1" thickBot="1" x14ac:dyDescent="0.25">
      <c r="A20" s="29" t="s">
        <v>122</v>
      </c>
      <c r="B20" s="15">
        <v>0</v>
      </c>
      <c r="C20" s="15" t="s">
        <v>77</v>
      </c>
      <c r="D20" s="15">
        <v>0</v>
      </c>
      <c r="E20" s="13"/>
      <c r="F20" s="13"/>
      <c r="G20" s="14" t="e">
        <f t="shared" si="1"/>
        <v>#NUM!</v>
      </c>
      <c r="H20" s="9"/>
      <c r="I20" s="9"/>
      <c r="J20" s="10"/>
      <c r="K20" s="11"/>
      <c r="L20" s="27"/>
    </row>
    <row r="21" spans="1:12" ht="20.100000000000001" customHeight="1" thickTop="1" x14ac:dyDescent="0.2">
      <c r="A21" s="46" t="s">
        <v>123</v>
      </c>
      <c r="B21" s="111">
        <v>253000</v>
      </c>
      <c r="C21" s="12">
        <v>58.7</v>
      </c>
      <c r="D21" s="12">
        <f>C21*2</f>
        <v>117.4</v>
      </c>
      <c r="E21" s="194">
        <f>AVERAGE(D21:D25)</f>
        <v>64</v>
      </c>
      <c r="F21" s="194">
        <f>STDEV(D21:D25)</f>
        <v>33.516264708347215</v>
      </c>
      <c r="G21" s="77">
        <f t="shared" si="1"/>
        <v>2.0696680969115957</v>
      </c>
      <c r="H21" s="195">
        <f>AVERAGE(G21:G25)</f>
        <v>1.7637597137755967</v>
      </c>
      <c r="I21" s="195">
        <f>STDEV(G21:G25)^2</f>
        <v>4.3309063052513704E-2</v>
      </c>
      <c r="J21" s="196">
        <f>$H$3-H21</f>
        <v>2.6563334495518451</v>
      </c>
      <c r="K21" s="199">
        <f>SQRT(I21)/SQRT(5)</f>
        <v>9.306885951005707E-2</v>
      </c>
      <c r="L21" s="192">
        <f>1.96*K21</f>
        <v>0.18241496463971185</v>
      </c>
    </row>
    <row r="22" spans="1:12" ht="20.100000000000001" customHeight="1" x14ac:dyDescent="0.2">
      <c r="A22" s="44" t="s">
        <v>124</v>
      </c>
      <c r="B22" s="112">
        <v>253000</v>
      </c>
      <c r="C22" s="108">
        <v>22.4</v>
      </c>
      <c r="D22" s="108">
        <f t="shared" ref="D22:D25" si="4">C22*2</f>
        <v>44.8</v>
      </c>
      <c r="E22" s="194"/>
      <c r="F22" s="194"/>
      <c r="G22" s="110">
        <f t="shared" si="1"/>
        <v>1.651278013998144</v>
      </c>
      <c r="H22" s="195"/>
      <c r="I22" s="195"/>
      <c r="J22" s="197"/>
      <c r="K22" s="199"/>
      <c r="L22" s="192"/>
    </row>
    <row r="23" spans="1:12" ht="20.100000000000001" customHeight="1" x14ac:dyDescent="0.2">
      <c r="A23" s="44" t="s">
        <v>125</v>
      </c>
      <c r="B23" s="112">
        <v>253000</v>
      </c>
      <c r="C23" s="108">
        <v>38.200000000000003</v>
      </c>
      <c r="D23" s="108">
        <f t="shared" si="4"/>
        <v>76.400000000000006</v>
      </c>
      <c r="E23" s="194"/>
      <c r="F23" s="194"/>
      <c r="G23" s="110">
        <f t="shared" si="1"/>
        <v>1.8830933585756899</v>
      </c>
      <c r="H23" s="195"/>
      <c r="I23" s="195"/>
      <c r="J23" s="197"/>
      <c r="K23" s="199"/>
      <c r="L23" s="192"/>
    </row>
    <row r="24" spans="1:12" ht="20.100000000000001" customHeight="1" x14ac:dyDescent="0.2">
      <c r="A24" s="44" t="s">
        <v>126</v>
      </c>
      <c r="B24" s="112">
        <v>253000</v>
      </c>
      <c r="C24" s="108">
        <v>22.4</v>
      </c>
      <c r="D24" s="108">
        <f t="shared" si="4"/>
        <v>44.8</v>
      </c>
      <c r="E24" s="194"/>
      <c r="F24" s="194"/>
      <c r="G24" s="110">
        <f t="shared" si="1"/>
        <v>1.651278013998144</v>
      </c>
      <c r="H24" s="195"/>
      <c r="I24" s="195"/>
      <c r="J24" s="197"/>
      <c r="K24" s="199"/>
      <c r="L24" s="192"/>
    </row>
    <row r="25" spans="1:12" ht="20.100000000000001" customHeight="1" thickBot="1" x14ac:dyDescent="0.25">
      <c r="A25" s="44" t="s">
        <v>127</v>
      </c>
      <c r="B25" s="112">
        <v>253000</v>
      </c>
      <c r="C25" s="108">
        <v>18.3</v>
      </c>
      <c r="D25" s="108">
        <f t="shared" si="4"/>
        <v>36.6</v>
      </c>
      <c r="E25" s="194"/>
      <c r="F25" s="194"/>
      <c r="G25" s="110">
        <f t="shared" si="1"/>
        <v>1.5634810853944108</v>
      </c>
      <c r="H25" s="195"/>
      <c r="I25" s="195"/>
      <c r="J25" s="198"/>
      <c r="K25" s="200"/>
      <c r="L25" s="193"/>
    </row>
    <row r="26" spans="1:12" ht="20.100000000000001" customHeight="1" thickBot="1" x14ac:dyDescent="0.25">
      <c r="A26" s="47" t="s">
        <v>128</v>
      </c>
      <c r="B26" s="15">
        <v>0</v>
      </c>
      <c r="C26" s="15" t="s">
        <v>77</v>
      </c>
      <c r="D26" s="15">
        <v>0</v>
      </c>
      <c r="E26" s="13"/>
      <c r="F26" s="13"/>
      <c r="G26" s="14" t="e">
        <f t="shared" si="1"/>
        <v>#NUM!</v>
      </c>
      <c r="H26" s="9"/>
      <c r="I26" s="9"/>
      <c r="J26" s="10"/>
      <c r="K26" s="11"/>
      <c r="L26" s="27"/>
    </row>
    <row r="27" spans="1:12" ht="19.5" customHeight="1" thickTop="1" x14ac:dyDescent="0.2">
      <c r="A27" s="46" t="s">
        <v>129</v>
      </c>
      <c r="B27" s="111">
        <v>253000</v>
      </c>
      <c r="C27" s="107" t="s">
        <v>79</v>
      </c>
      <c r="D27" s="107">
        <v>20</v>
      </c>
      <c r="E27" s="182">
        <f>AVERAGE(D27:D31)</f>
        <v>8.6</v>
      </c>
      <c r="F27" s="182">
        <f>STDEV(D27:D31)</f>
        <v>10.406728592598157</v>
      </c>
      <c r="G27" s="109">
        <f t="shared" si="1"/>
        <v>1.3010299956639813</v>
      </c>
      <c r="H27" s="184">
        <f>AVERAGE(G27:G31)</f>
        <v>0.52041199826559248</v>
      </c>
      <c r="I27" s="184">
        <f>STDEV(G27:G31)^2</f>
        <v>0.50780371488522569</v>
      </c>
      <c r="J27" s="164">
        <f>$H$3-H27</f>
        <v>3.8996811650618493</v>
      </c>
      <c r="K27" s="178">
        <f>SQRT(I27)/SQRT(5)</f>
        <v>0.31868596294321644</v>
      </c>
      <c r="L27" s="180">
        <f>1.96*K27</f>
        <v>0.62462448736870424</v>
      </c>
    </row>
    <row r="28" spans="1:12" ht="20.100000000000001" customHeight="1" x14ac:dyDescent="0.2">
      <c r="A28" s="44" t="s">
        <v>130</v>
      </c>
      <c r="B28" s="112">
        <v>253000</v>
      </c>
      <c r="C28" s="108" t="s">
        <v>79</v>
      </c>
      <c r="D28" s="108">
        <v>20</v>
      </c>
      <c r="E28" s="183"/>
      <c r="F28" s="183"/>
      <c r="G28" s="110">
        <f t="shared" si="1"/>
        <v>1.3010299956639813</v>
      </c>
      <c r="H28" s="185"/>
      <c r="I28" s="185"/>
      <c r="J28" s="165"/>
      <c r="K28" s="179"/>
      <c r="L28" s="181"/>
    </row>
    <row r="29" spans="1:12" ht="20.100000000000001" customHeight="1" x14ac:dyDescent="0.2">
      <c r="A29" s="44" t="s">
        <v>131</v>
      </c>
      <c r="B29" s="112">
        <v>253000</v>
      </c>
      <c r="C29" s="108" t="s">
        <v>77</v>
      </c>
      <c r="D29" s="108">
        <v>1</v>
      </c>
      <c r="E29" s="183"/>
      <c r="F29" s="183"/>
      <c r="G29" s="110">
        <f t="shared" si="1"/>
        <v>0</v>
      </c>
      <c r="H29" s="185"/>
      <c r="I29" s="185"/>
      <c r="J29" s="165"/>
      <c r="K29" s="179"/>
      <c r="L29" s="181"/>
    </row>
    <row r="30" spans="1:12" ht="20.100000000000001" customHeight="1" x14ac:dyDescent="0.2">
      <c r="A30" s="44" t="s">
        <v>132</v>
      </c>
      <c r="B30" s="112">
        <v>253000</v>
      </c>
      <c r="C30" s="108" t="s">
        <v>77</v>
      </c>
      <c r="D30" s="108">
        <v>1</v>
      </c>
      <c r="E30" s="183"/>
      <c r="F30" s="183"/>
      <c r="G30" s="110">
        <f t="shared" si="1"/>
        <v>0</v>
      </c>
      <c r="H30" s="185"/>
      <c r="I30" s="185"/>
      <c r="J30" s="165"/>
      <c r="K30" s="179"/>
      <c r="L30" s="181"/>
    </row>
    <row r="31" spans="1:12" ht="20.100000000000001" customHeight="1" thickBot="1" x14ac:dyDescent="0.25">
      <c r="A31" s="44" t="s">
        <v>133</v>
      </c>
      <c r="B31" s="112">
        <v>253000</v>
      </c>
      <c r="C31" s="36" t="s">
        <v>77</v>
      </c>
      <c r="D31" s="108">
        <v>1</v>
      </c>
      <c r="E31" s="183"/>
      <c r="F31" s="183"/>
      <c r="G31" s="110">
        <f t="shared" si="1"/>
        <v>0</v>
      </c>
      <c r="H31" s="185"/>
      <c r="I31" s="185"/>
      <c r="J31" s="165"/>
      <c r="K31" s="179"/>
      <c r="L31" s="181"/>
    </row>
    <row r="32" spans="1:12" ht="20.100000000000001" customHeight="1" thickBot="1" x14ac:dyDescent="0.25">
      <c r="A32" s="48" t="s">
        <v>134</v>
      </c>
      <c r="B32" s="30">
        <v>0</v>
      </c>
      <c r="C32" s="30" t="s">
        <v>77</v>
      </c>
      <c r="D32" s="30">
        <v>0</v>
      </c>
      <c r="E32" s="31"/>
      <c r="F32" s="31"/>
      <c r="G32" s="32" t="e">
        <f t="shared" si="1"/>
        <v>#NUM!</v>
      </c>
      <c r="H32" s="32"/>
      <c r="I32" s="32"/>
      <c r="J32" s="33"/>
      <c r="K32" s="34"/>
      <c r="L32" s="35"/>
    </row>
    <row r="33" spans="1:12" ht="15.75" thickTop="1" x14ac:dyDescent="0.2">
      <c r="A33" s="7"/>
      <c r="B33" s="78"/>
      <c r="C33" s="7"/>
      <c r="D33" s="7"/>
      <c r="E33" s="7"/>
      <c r="F33" s="7"/>
      <c r="G33" s="7"/>
      <c r="H33" s="7"/>
      <c r="I33" s="7"/>
      <c r="J33" s="7"/>
      <c r="K33" s="7"/>
      <c r="L33" s="7"/>
    </row>
    <row r="34" spans="1:12" ht="20.100000000000001" customHeight="1" x14ac:dyDescent="0.2">
      <c r="A34" s="7"/>
      <c r="B34" s="7"/>
      <c r="C34" s="7"/>
      <c r="D34" s="7"/>
      <c r="E34" s="7"/>
      <c r="F34" s="7"/>
      <c r="G34" s="7"/>
      <c r="H34" s="7"/>
      <c r="I34" s="7"/>
      <c r="J34" s="7"/>
      <c r="K34" s="7"/>
      <c r="L34" s="7"/>
    </row>
    <row r="35" spans="1:12" ht="44.25" customHeight="1" x14ac:dyDescent="0.2">
      <c r="A35" s="157" t="s">
        <v>103</v>
      </c>
      <c r="B35" s="157"/>
      <c r="C35" s="157"/>
      <c r="D35" s="157"/>
      <c r="E35" s="157"/>
      <c r="F35" s="157"/>
      <c r="G35" s="7"/>
      <c r="H35" s="7"/>
      <c r="I35" s="7"/>
      <c r="J35" s="7"/>
      <c r="K35" s="7"/>
      <c r="L35" s="7"/>
    </row>
    <row r="36" spans="1:12" ht="55.5" customHeight="1" x14ac:dyDescent="0.2">
      <c r="A36" s="17" t="s">
        <v>60</v>
      </c>
      <c r="B36" s="18" t="s">
        <v>61</v>
      </c>
      <c r="C36" s="18" t="s">
        <v>62</v>
      </c>
      <c r="D36" s="18" t="s">
        <v>63</v>
      </c>
      <c r="E36" s="18" t="s">
        <v>64</v>
      </c>
      <c r="F36" s="7"/>
      <c r="G36" s="7"/>
      <c r="H36" s="7"/>
      <c r="I36" s="7"/>
      <c r="J36" s="7"/>
      <c r="K36" s="7"/>
      <c r="L36" s="7"/>
    </row>
    <row r="37" spans="1:12" ht="20.100000000000001" customHeight="1" x14ac:dyDescent="0.2">
      <c r="A37" s="91" t="s">
        <v>105</v>
      </c>
      <c r="B37" s="125">
        <v>253000</v>
      </c>
      <c r="C37" s="125">
        <v>5320</v>
      </c>
      <c r="D37" s="125">
        <f t="shared" ref="D37:D41" si="5">C37*2</f>
        <v>10640</v>
      </c>
      <c r="E37" s="186">
        <f>AVERAGE(D37:D41)</f>
        <v>30208</v>
      </c>
      <c r="F37" s="7"/>
      <c r="G37" s="7"/>
      <c r="H37" s="7"/>
      <c r="I37" s="7"/>
      <c r="J37" s="7"/>
      <c r="K37" s="7"/>
      <c r="L37" s="7"/>
    </row>
    <row r="38" spans="1:12" ht="20.100000000000001" customHeight="1" x14ac:dyDescent="0.2">
      <c r="A38" s="93" t="s">
        <v>106</v>
      </c>
      <c r="B38" s="126">
        <v>253000</v>
      </c>
      <c r="C38" s="126">
        <v>10300</v>
      </c>
      <c r="D38" s="126">
        <f t="shared" si="5"/>
        <v>20600</v>
      </c>
      <c r="E38" s="187"/>
      <c r="F38" s="7"/>
      <c r="G38" s="7"/>
      <c r="H38" s="7"/>
      <c r="I38" s="7"/>
      <c r="J38" s="7"/>
      <c r="K38" s="7"/>
      <c r="L38" s="7"/>
    </row>
    <row r="39" spans="1:12" ht="20.100000000000001" customHeight="1" x14ac:dyDescent="0.2">
      <c r="A39" s="93" t="s">
        <v>107</v>
      </c>
      <c r="B39" s="126">
        <v>253000</v>
      </c>
      <c r="C39" s="126">
        <v>19300</v>
      </c>
      <c r="D39" s="126">
        <f t="shared" si="5"/>
        <v>38600</v>
      </c>
      <c r="E39" s="187"/>
      <c r="F39" s="7"/>
      <c r="G39" s="7"/>
      <c r="H39" s="7"/>
      <c r="I39" s="7"/>
      <c r="J39" s="7"/>
      <c r="K39" s="7"/>
      <c r="L39" s="7"/>
    </row>
    <row r="40" spans="1:12" ht="20.100000000000001" customHeight="1" x14ac:dyDescent="0.2">
      <c r="A40" s="93" t="s">
        <v>108</v>
      </c>
      <c r="B40" s="126">
        <v>253000</v>
      </c>
      <c r="C40" s="126">
        <v>26600</v>
      </c>
      <c r="D40" s="126">
        <f t="shared" si="5"/>
        <v>53200</v>
      </c>
      <c r="E40" s="187"/>
      <c r="F40" s="7"/>
      <c r="G40" s="7"/>
      <c r="H40" s="7"/>
      <c r="I40" s="7"/>
      <c r="J40" s="7"/>
      <c r="K40" s="7"/>
      <c r="L40" s="7"/>
    </row>
    <row r="41" spans="1:12" ht="20.100000000000001" customHeight="1" x14ac:dyDescent="0.2">
      <c r="A41" s="93" t="s">
        <v>109</v>
      </c>
      <c r="B41" s="126">
        <v>253000</v>
      </c>
      <c r="C41" s="126">
        <v>14000</v>
      </c>
      <c r="D41" s="126">
        <f t="shared" si="5"/>
        <v>28000</v>
      </c>
      <c r="E41" s="187"/>
      <c r="F41" s="7"/>
      <c r="G41" s="7"/>
      <c r="H41" s="7"/>
      <c r="I41" s="7"/>
      <c r="J41" s="7"/>
      <c r="K41" s="7"/>
      <c r="L41" s="7"/>
    </row>
    <row r="42" spans="1:12" ht="20.100000000000001" customHeight="1" x14ac:dyDescent="0.2">
      <c r="A42" s="94" t="s">
        <v>110</v>
      </c>
      <c r="B42" s="133">
        <v>0</v>
      </c>
      <c r="C42" s="133" t="s">
        <v>77</v>
      </c>
      <c r="D42" s="133">
        <v>0</v>
      </c>
      <c r="E42" s="147"/>
      <c r="F42" s="7"/>
      <c r="G42" s="7"/>
      <c r="H42" s="7"/>
      <c r="I42" s="7"/>
      <c r="J42" s="7"/>
      <c r="K42" s="7"/>
      <c r="L42" s="7"/>
    </row>
    <row r="43" spans="1:12" ht="20.100000000000001" customHeight="1" x14ac:dyDescent="0.2">
      <c r="A43" s="28" t="s">
        <v>111</v>
      </c>
      <c r="B43" s="129">
        <v>253000</v>
      </c>
      <c r="C43" s="134">
        <v>405</v>
      </c>
      <c r="D43" s="135">
        <f t="shared" ref="D43:D47" si="6">C43*2</f>
        <v>810</v>
      </c>
      <c r="E43" s="210">
        <f>AVERAGE(D43:D47)</f>
        <v>782.8</v>
      </c>
      <c r="F43" s="7"/>
      <c r="G43" s="7"/>
      <c r="H43" s="7"/>
      <c r="I43" s="7"/>
      <c r="J43" s="7"/>
      <c r="K43" s="7"/>
      <c r="L43" s="7"/>
    </row>
    <row r="44" spans="1:12" ht="20.100000000000001" customHeight="1" x14ac:dyDescent="0.2">
      <c r="A44" s="25" t="s">
        <v>112</v>
      </c>
      <c r="B44" s="119">
        <v>253000</v>
      </c>
      <c r="C44" s="119">
        <v>294</v>
      </c>
      <c r="D44" s="119">
        <f t="shared" si="6"/>
        <v>588</v>
      </c>
      <c r="E44" s="210"/>
      <c r="F44" s="7"/>
      <c r="G44" s="7"/>
      <c r="H44" s="7"/>
      <c r="I44" s="7"/>
      <c r="J44" s="7"/>
      <c r="K44" s="7"/>
      <c r="L44" s="7"/>
    </row>
    <row r="45" spans="1:12" ht="20.100000000000001" customHeight="1" x14ac:dyDescent="0.2">
      <c r="A45" s="25" t="s">
        <v>113</v>
      </c>
      <c r="B45" s="119">
        <v>253000</v>
      </c>
      <c r="C45" s="119">
        <v>294</v>
      </c>
      <c r="D45" s="119">
        <f t="shared" si="6"/>
        <v>588</v>
      </c>
      <c r="E45" s="210"/>
      <c r="F45" s="7"/>
      <c r="G45" s="7"/>
      <c r="H45" s="7"/>
      <c r="I45" s="7"/>
      <c r="J45" s="7"/>
      <c r="K45" s="7"/>
      <c r="L45" s="7"/>
    </row>
    <row r="46" spans="1:12" ht="20.100000000000001" customHeight="1" x14ac:dyDescent="0.2">
      <c r="A46" s="25" t="s">
        <v>114</v>
      </c>
      <c r="B46" s="119">
        <v>253000</v>
      </c>
      <c r="C46" s="120">
        <v>405</v>
      </c>
      <c r="D46" s="119">
        <f t="shared" si="6"/>
        <v>810</v>
      </c>
      <c r="E46" s="210"/>
      <c r="F46" s="7"/>
      <c r="G46" s="7"/>
      <c r="H46" s="7"/>
      <c r="I46" s="7"/>
      <c r="J46" s="7"/>
      <c r="K46" s="7"/>
      <c r="L46" s="7"/>
    </row>
    <row r="47" spans="1:12" ht="20.100000000000001" customHeight="1" x14ac:dyDescent="0.2">
      <c r="A47" s="25" t="s">
        <v>115</v>
      </c>
      <c r="B47" s="119">
        <v>253000</v>
      </c>
      <c r="C47" s="119">
        <v>559</v>
      </c>
      <c r="D47" s="119">
        <f t="shared" si="6"/>
        <v>1118</v>
      </c>
      <c r="E47" s="210"/>
      <c r="F47" s="7"/>
      <c r="G47" s="7"/>
      <c r="H47" s="7"/>
      <c r="I47" s="7"/>
      <c r="J47" s="7"/>
      <c r="K47" s="7"/>
      <c r="L47" s="7"/>
    </row>
    <row r="48" spans="1:12" ht="20.100000000000001" customHeight="1" x14ac:dyDescent="0.2">
      <c r="A48" s="29" t="s">
        <v>116</v>
      </c>
      <c r="B48" s="123">
        <v>0</v>
      </c>
      <c r="C48" s="123" t="s">
        <v>77</v>
      </c>
      <c r="D48" s="123">
        <v>0</v>
      </c>
      <c r="E48" s="124"/>
      <c r="F48" s="7"/>
      <c r="G48" s="7"/>
      <c r="H48" s="7"/>
      <c r="I48" s="7"/>
      <c r="J48" s="7"/>
      <c r="K48" s="7"/>
      <c r="L48" s="7"/>
    </row>
    <row r="49" spans="1:5" s="7" customFormat="1" ht="20.100000000000001" customHeight="1" x14ac:dyDescent="0.2">
      <c r="A49" s="28" t="s">
        <v>117</v>
      </c>
      <c r="B49" s="129">
        <v>253000</v>
      </c>
      <c r="C49" s="134">
        <v>154</v>
      </c>
      <c r="D49" s="135">
        <f t="shared" ref="D49:D53" si="7">C49*2</f>
        <v>308</v>
      </c>
      <c r="E49" s="210">
        <f>AVERAGE(D49:D53)</f>
        <v>322.68</v>
      </c>
    </row>
    <row r="50" spans="1:5" s="7" customFormat="1" ht="20.100000000000001" customHeight="1" x14ac:dyDescent="0.2">
      <c r="A50" s="25" t="s">
        <v>118</v>
      </c>
      <c r="B50" s="119">
        <v>253000</v>
      </c>
      <c r="C50" s="119">
        <v>112</v>
      </c>
      <c r="D50" s="119">
        <f t="shared" si="7"/>
        <v>224</v>
      </c>
      <c r="E50" s="210"/>
    </row>
    <row r="51" spans="1:5" s="7" customFormat="1" ht="20.100000000000001" customHeight="1" x14ac:dyDescent="0.2">
      <c r="A51" s="25" t="s">
        <v>119</v>
      </c>
      <c r="B51" s="119">
        <v>253000</v>
      </c>
      <c r="C51" s="119">
        <v>273</v>
      </c>
      <c r="D51" s="119">
        <f t="shared" si="7"/>
        <v>546</v>
      </c>
      <c r="E51" s="210"/>
    </row>
    <row r="52" spans="1:5" s="7" customFormat="1" ht="20.100000000000001" customHeight="1" x14ac:dyDescent="0.2">
      <c r="A52" s="25" t="s">
        <v>120</v>
      </c>
      <c r="B52" s="119">
        <v>253000</v>
      </c>
      <c r="C52" s="120">
        <v>213</v>
      </c>
      <c r="D52" s="119">
        <f t="shared" si="7"/>
        <v>426</v>
      </c>
      <c r="E52" s="210"/>
    </row>
    <row r="53" spans="1:5" s="7" customFormat="1" ht="20.100000000000001" customHeight="1" x14ac:dyDescent="0.2">
      <c r="A53" s="25" t="s">
        <v>121</v>
      </c>
      <c r="B53" s="119">
        <v>253000</v>
      </c>
      <c r="C53" s="119">
        <v>54.7</v>
      </c>
      <c r="D53" s="119">
        <f t="shared" si="7"/>
        <v>109.4</v>
      </c>
      <c r="E53" s="210"/>
    </row>
    <row r="54" spans="1:5" s="7" customFormat="1" ht="20.100000000000001" customHeight="1" x14ac:dyDescent="0.2">
      <c r="A54" s="29" t="s">
        <v>122</v>
      </c>
      <c r="B54" s="123">
        <v>0</v>
      </c>
      <c r="C54" s="123" t="s">
        <v>77</v>
      </c>
      <c r="D54" s="123">
        <v>0</v>
      </c>
      <c r="E54" s="124"/>
    </row>
    <row r="55" spans="1:5" s="7" customFormat="1" ht="20.100000000000001" customHeight="1" x14ac:dyDescent="0.2">
      <c r="A55" s="46" t="s">
        <v>123</v>
      </c>
      <c r="B55" s="129">
        <v>253000</v>
      </c>
      <c r="C55" s="134">
        <v>58.7</v>
      </c>
      <c r="D55" s="134">
        <f>C55*2</f>
        <v>117.4</v>
      </c>
      <c r="E55" s="210">
        <f>AVERAGE(D55:D59)</f>
        <v>64</v>
      </c>
    </row>
    <row r="56" spans="1:5" s="7" customFormat="1" ht="20.100000000000001" customHeight="1" x14ac:dyDescent="0.2">
      <c r="A56" s="44" t="s">
        <v>124</v>
      </c>
      <c r="B56" s="119">
        <v>253000</v>
      </c>
      <c r="C56" s="120">
        <v>22.4</v>
      </c>
      <c r="D56" s="120">
        <f t="shared" ref="D56:D59" si="8">C56*2</f>
        <v>44.8</v>
      </c>
      <c r="E56" s="210"/>
    </row>
    <row r="57" spans="1:5" s="7" customFormat="1" ht="20.100000000000001" customHeight="1" x14ac:dyDescent="0.2">
      <c r="A57" s="44" t="s">
        <v>125</v>
      </c>
      <c r="B57" s="119">
        <v>253000</v>
      </c>
      <c r="C57" s="120">
        <v>38.200000000000003</v>
      </c>
      <c r="D57" s="120">
        <f t="shared" si="8"/>
        <v>76.400000000000006</v>
      </c>
      <c r="E57" s="210"/>
    </row>
    <row r="58" spans="1:5" s="7" customFormat="1" ht="20.100000000000001" customHeight="1" x14ac:dyDescent="0.2">
      <c r="A58" s="44" t="s">
        <v>126</v>
      </c>
      <c r="B58" s="119">
        <v>253000</v>
      </c>
      <c r="C58" s="120">
        <v>22.4</v>
      </c>
      <c r="D58" s="120">
        <f t="shared" si="8"/>
        <v>44.8</v>
      </c>
      <c r="E58" s="210"/>
    </row>
    <row r="59" spans="1:5" s="7" customFormat="1" ht="20.100000000000001" customHeight="1" x14ac:dyDescent="0.2">
      <c r="A59" s="44" t="s">
        <v>127</v>
      </c>
      <c r="B59" s="119">
        <v>253000</v>
      </c>
      <c r="C59" s="120">
        <v>18.3</v>
      </c>
      <c r="D59" s="120">
        <f t="shared" si="8"/>
        <v>36.6</v>
      </c>
      <c r="E59" s="210"/>
    </row>
    <row r="60" spans="1:5" s="7" customFormat="1" ht="20.100000000000001" customHeight="1" x14ac:dyDescent="0.2">
      <c r="A60" s="47" t="s">
        <v>128</v>
      </c>
      <c r="B60" s="123">
        <v>0</v>
      </c>
      <c r="C60" s="123" t="s">
        <v>77</v>
      </c>
      <c r="D60" s="123">
        <v>0</v>
      </c>
      <c r="E60" s="124"/>
    </row>
    <row r="61" spans="1:5" s="7" customFormat="1" ht="20.100000000000001" customHeight="1" x14ac:dyDescent="0.2">
      <c r="A61" s="46" t="s">
        <v>129</v>
      </c>
      <c r="B61" s="129">
        <v>253000</v>
      </c>
      <c r="C61" s="130" t="s">
        <v>79</v>
      </c>
      <c r="D61" s="130">
        <v>20</v>
      </c>
      <c r="E61" s="190">
        <f>AVERAGE(D61:D65)</f>
        <v>8.6</v>
      </c>
    </row>
    <row r="62" spans="1:5" s="7" customFormat="1" ht="20.100000000000001" customHeight="1" x14ac:dyDescent="0.2">
      <c r="A62" s="44" t="s">
        <v>130</v>
      </c>
      <c r="B62" s="119">
        <v>253000</v>
      </c>
      <c r="C62" s="108" t="s">
        <v>79</v>
      </c>
      <c r="D62" s="120">
        <v>20</v>
      </c>
      <c r="E62" s="191"/>
    </row>
    <row r="63" spans="1:5" s="7" customFormat="1" ht="20.100000000000001" customHeight="1" x14ac:dyDescent="0.2">
      <c r="A63" s="44" t="s">
        <v>131</v>
      </c>
      <c r="B63" s="119">
        <v>253000</v>
      </c>
      <c r="C63" s="120" t="s">
        <v>77</v>
      </c>
      <c r="D63" s="120">
        <v>1</v>
      </c>
      <c r="E63" s="191"/>
    </row>
    <row r="64" spans="1:5" s="7" customFormat="1" ht="20.100000000000001" customHeight="1" x14ac:dyDescent="0.2">
      <c r="A64" s="44" t="s">
        <v>132</v>
      </c>
      <c r="B64" s="119">
        <v>253000</v>
      </c>
      <c r="C64" s="120" t="s">
        <v>77</v>
      </c>
      <c r="D64" s="120">
        <v>1</v>
      </c>
      <c r="E64" s="191"/>
    </row>
    <row r="65" spans="1:5" s="7" customFormat="1" ht="20.100000000000001" customHeight="1" x14ac:dyDescent="0.2">
      <c r="A65" s="44" t="s">
        <v>133</v>
      </c>
      <c r="B65" s="119">
        <v>253000</v>
      </c>
      <c r="C65" s="121" t="s">
        <v>77</v>
      </c>
      <c r="D65" s="120">
        <v>1</v>
      </c>
      <c r="E65" s="191"/>
    </row>
    <row r="66" spans="1:5" s="7" customFormat="1" ht="20.100000000000001" customHeight="1" x14ac:dyDescent="0.2">
      <c r="A66" s="48" t="s">
        <v>134</v>
      </c>
      <c r="B66" s="131">
        <v>0</v>
      </c>
      <c r="C66" s="131" t="s">
        <v>77</v>
      </c>
      <c r="D66" s="131">
        <v>0</v>
      </c>
      <c r="E66" s="132"/>
    </row>
    <row r="67" spans="1:5" s="7" customFormat="1" ht="20.100000000000001" customHeight="1" x14ac:dyDescent="0.2"/>
    <row r="68" spans="1:5" s="7" customFormat="1" ht="20.100000000000001" customHeight="1" x14ac:dyDescent="0.2"/>
    <row r="69" spans="1:5" s="7" customFormat="1" ht="20.100000000000001" customHeight="1" x14ac:dyDescent="0.2"/>
    <row r="70" spans="1:5" s="7" customFormat="1" ht="20.100000000000001" customHeight="1" x14ac:dyDescent="0.2"/>
    <row r="71" spans="1:5" s="7" customFormat="1" ht="20.100000000000001" customHeight="1" x14ac:dyDescent="0.2"/>
    <row r="72" spans="1:5" s="7" customFormat="1" ht="20.100000000000001" customHeight="1" x14ac:dyDescent="0.2"/>
    <row r="73" spans="1:5" s="7" customFormat="1" ht="20.100000000000001" customHeight="1" x14ac:dyDescent="0.2"/>
    <row r="74" spans="1:5" s="7" customFormat="1" ht="20.100000000000001" customHeight="1" x14ac:dyDescent="0.2"/>
    <row r="75" spans="1:5" s="7" customFormat="1" ht="20.100000000000001" customHeight="1" x14ac:dyDescent="0.2"/>
    <row r="76" spans="1:5" s="7" customFormat="1" ht="20.100000000000001" customHeight="1" x14ac:dyDescent="0.2"/>
    <row r="77" spans="1:5" s="7" customFormat="1" ht="20.100000000000001" customHeight="1" x14ac:dyDescent="0.2"/>
    <row r="78" spans="1:5" s="7" customFormat="1" ht="20.100000000000001" customHeight="1" x14ac:dyDescent="0.2"/>
    <row r="79" spans="1:5" s="7" customFormat="1" ht="20.100000000000001" customHeight="1" x14ac:dyDescent="0.2"/>
    <row r="80" spans="1:5" s="7" customFormat="1" ht="20.100000000000001" customHeight="1" x14ac:dyDescent="0.2"/>
    <row r="81" s="7" customFormat="1" ht="20.100000000000001" customHeight="1" x14ac:dyDescent="0.2"/>
    <row r="82" s="7" customFormat="1" ht="20.100000000000001" customHeight="1" x14ac:dyDescent="0.2"/>
    <row r="83" s="7" customFormat="1" ht="20.100000000000001" customHeight="1" x14ac:dyDescent="0.2"/>
    <row r="84" s="7" customFormat="1" ht="20.100000000000001" customHeight="1" x14ac:dyDescent="0.2"/>
    <row r="85" s="7" customFormat="1" ht="20.100000000000001" customHeight="1" x14ac:dyDescent="0.2"/>
    <row r="86" s="7" customFormat="1" ht="20.100000000000001" customHeight="1" x14ac:dyDescent="0.2"/>
    <row r="87" s="7" customFormat="1" ht="20.100000000000001" customHeight="1" x14ac:dyDescent="0.2"/>
    <row r="88" s="7" customFormat="1" ht="20.100000000000001" customHeight="1" x14ac:dyDescent="0.2"/>
    <row r="89" s="7" customFormat="1" ht="20.100000000000001" customHeight="1" x14ac:dyDescent="0.2"/>
    <row r="90" s="7" customFormat="1" ht="20.100000000000001" customHeight="1" x14ac:dyDescent="0.2"/>
    <row r="91" s="7" customFormat="1" ht="20.100000000000001" customHeight="1" x14ac:dyDescent="0.2"/>
    <row r="92" s="7" customFormat="1" ht="20.100000000000001" customHeight="1" x14ac:dyDescent="0.2"/>
    <row r="93" s="7" customFormat="1" ht="20.100000000000001" customHeight="1" x14ac:dyDescent="0.2"/>
    <row r="94" s="7" customFormat="1" ht="20.100000000000001" customHeight="1" x14ac:dyDescent="0.2"/>
    <row r="95" s="7" customFormat="1" ht="20.100000000000001" customHeight="1" x14ac:dyDescent="0.2"/>
    <row r="96" s="7" customFormat="1" ht="20.100000000000001" customHeight="1" x14ac:dyDescent="0.2"/>
    <row r="97" s="7" customFormat="1" ht="20.100000000000001" customHeight="1" x14ac:dyDescent="0.2"/>
    <row r="98" s="7" customFormat="1" ht="20.100000000000001" customHeight="1" x14ac:dyDescent="0.2"/>
    <row r="99" s="7" customFormat="1" ht="20.100000000000001" customHeight="1" x14ac:dyDescent="0.2"/>
    <row r="100" s="7" customFormat="1" ht="20.100000000000001" customHeight="1" x14ac:dyDescent="0.2"/>
    <row r="101" s="7" customFormat="1" ht="20.100000000000001" customHeight="1" x14ac:dyDescent="0.2"/>
    <row r="102" s="7" customFormat="1" ht="20.100000000000001" customHeight="1" x14ac:dyDescent="0.2"/>
    <row r="103" s="7" customFormat="1" ht="20.100000000000001" customHeight="1" x14ac:dyDescent="0.2"/>
    <row r="104" s="7" customFormat="1" ht="20.100000000000001" customHeight="1" x14ac:dyDescent="0.2"/>
    <row r="105" s="7" customFormat="1" ht="20.100000000000001" customHeight="1" x14ac:dyDescent="0.2"/>
    <row r="106" s="7" customFormat="1" ht="20.100000000000001" customHeight="1" x14ac:dyDescent="0.2"/>
    <row r="107" s="7" customFormat="1" ht="20.100000000000001" customHeight="1" x14ac:dyDescent="0.2"/>
    <row r="108" s="7" customFormat="1" ht="20.100000000000001" customHeight="1" x14ac:dyDescent="0.2"/>
    <row r="109" s="7" customFormat="1" ht="20.100000000000001" customHeight="1" x14ac:dyDescent="0.2"/>
    <row r="110" s="7" customFormat="1" ht="20.100000000000001" customHeight="1" x14ac:dyDescent="0.2"/>
    <row r="111" s="7" customFormat="1" ht="20.100000000000001" customHeight="1" x14ac:dyDescent="0.2"/>
    <row r="112" s="7" customFormat="1" ht="20.100000000000001" customHeight="1" x14ac:dyDescent="0.2"/>
    <row r="113" s="7" customFormat="1" ht="20.100000000000001" customHeight="1" x14ac:dyDescent="0.2"/>
    <row r="114" s="7" customFormat="1" ht="20.100000000000001" customHeight="1" x14ac:dyDescent="0.2"/>
    <row r="115" s="7" customFormat="1" ht="20.100000000000001" customHeight="1" x14ac:dyDescent="0.2"/>
    <row r="116" s="7" customFormat="1" ht="20.100000000000001" customHeight="1" x14ac:dyDescent="0.2"/>
    <row r="117" s="7" customFormat="1" ht="20.100000000000001" customHeight="1" x14ac:dyDescent="0.2"/>
    <row r="118" s="7" customFormat="1" ht="20.100000000000001" customHeight="1" x14ac:dyDescent="0.2"/>
    <row r="119" s="7" customFormat="1" ht="20.100000000000001" customHeight="1" x14ac:dyDescent="0.2"/>
    <row r="120" s="7" customFormat="1" ht="20.100000000000001" customHeight="1" x14ac:dyDescent="0.2"/>
    <row r="121" s="7" customFormat="1" ht="20.100000000000001" customHeight="1" x14ac:dyDescent="0.2"/>
    <row r="122" s="7" customFormat="1" ht="20.100000000000001" customHeight="1" x14ac:dyDescent="0.2"/>
    <row r="123" s="7" customFormat="1" ht="20.100000000000001" customHeight="1" x14ac:dyDescent="0.2"/>
    <row r="124" s="7" customFormat="1" ht="20.100000000000001" customHeigh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sheetData>
  <mergeCells count="41">
    <mergeCell ref="E37:E41"/>
    <mergeCell ref="E43:E47"/>
    <mergeCell ref="E49:E53"/>
    <mergeCell ref="E55:E59"/>
    <mergeCell ref="E61:E65"/>
    <mergeCell ref="E3:E7"/>
    <mergeCell ref="F3:F7"/>
    <mergeCell ref="H3:H7"/>
    <mergeCell ref="I3:I7"/>
    <mergeCell ref="J3:J7"/>
    <mergeCell ref="K3:K7"/>
    <mergeCell ref="L3:L7"/>
    <mergeCell ref="L9:L13"/>
    <mergeCell ref="E15:E19"/>
    <mergeCell ref="F15:F19"/>
    <mergeCell ref="H15:H19"/>
    <mergeCell ref="I15:I19"/>
    <mergeCell ref="J15:J19"/>
    <mergeCell ref="K15:K19"/>
    <mergeCell ref="L15:L19"/>
    <mergeCell ref="E9:E13"/>
    <mergeCell ref="F9:F13"/>
    <mergeCell ref="H9:H13"/>
    <mergeCell ref="I9:I13"/>
    <mergeCell ref="J9:J13"/>
    <mergeCell ref="K9:K13"/>
    <mergeCell ref="A35:F35"/>
    <mergeCell ref="L21:L25"/>
    <mergeCell ref="E27:E31"/>
    <mergeCell ref="F27:F31"/>
    <mergeCell ref="H27:H31"/>
    <mergeCell ref="I27:I31"/>
    <mergeCell ref="J27:J31"/>
    <mergeCell ref="K27:K31"/>
    <mergeCell ref="L27:L31"/>
    <mergeCell ref="E21:E25"/>
    <mergeCell ref="F21:F25"/>
    <mergeCell ref="H21:H25"/>
    <mergeCell ref="I21:I25"/>
    <mergeCell ref="J21:J25"/>
    <mergeCell ref="K21:K25"/>
  </mergeCells>
  <printOptions horizontalCentered="1"/>
  <pageMargins left="0.7" right="0.7" top="1.25" bottom="0.75" header="0.3" footer="0.3"/>
  <pageSetup scale="37" orientation="landscape" r:id="rId1"/>
  <headerFooter>
    <oddHeader xml:space="preserve">&amp;C&amp;20Study B05897
Test #4
</oddHeader>
    <oddFooter>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CF58-9B67-4968-A535-D544EEBF461E}">
  <dimension ref="A1:P220"/>
  <sheetViews>
    <sheetView zoomScale="60" zoomScaleNormal="60" zoomScaleSheetLayoutView="70" workbookViewId="0"/>
  </sheetViews>
  <sheetFormatPr defaultColWidth="9.140625" defaultRowHeight="15" x14ac:dyDescent="0.2"/>
  <cols>
    <col min="1" max="1" width="57.42578125" style="3" customWidth="1"/>
    <col min="2" max="2" width="27.28515625" style="3" bestFit="1" customWidth="1"/>
    <col min="3" max="3" width="24.28515625" style="3" bestFit="1" customWidth="1"/>
    <col min="4" max="4" width="27" style="3" customWidth="1"/>
    <col min="5" max="6" width="17" style="3" customWidth="1"/>
    <col min="7" max="7" width="20.5703125" style="2" customWidth="1"/>
    <col min="8" max="8" width="16.42578125" style="4" customWidth="1"/>
    <col min="9" max="9" width="16.28515625" style="5" bestFit="1" customWidth="1"/>
    <col min="10" max="10" width="25.5703125" style="2" customWidth="1"/>
    <col min="11" max="11" width="14.42578125" style="2" customWidth="1"/>
    <col min="12" max="12" width="18.5703125" style="2" customWidth="1"/>
    <col min="13" max="16384" width="9.140625" style="7"/>
  </cols>
  <sheetData>
    <row r="1" spans="1:16" ht="18" x14ac:dyDescent="0.25">
      <c r="A1" s="105" t="s">
        <v>233</v>
      </c>
    </row>
    <row r="2" spans="1:16" x14ac:dyDescent="0.2">
      <c r="A2" s="104"/>
    </row>
    <row r="3" spans="1:16" s="1" customFormat="1" ht="66" customHeight="1" x14ac:dyDescent="0.25">
      <c r="A3" s="17" t="s">
        <v>60</v>
      </c>
      <c r="B3" s="18" t="s">
        <v>61</v>
      </c>
      <c r="C3" s="18" t="s">
        <v>62</v>
      </c>
      <c r="D3" s="18" t="s">
        <v>63</v>
      </c>
      <c r="E3" s="18" t="s">
        <v>64</v>
      </c>
      <c r="F3" s="18" t="s">
        <v>65</v>
      </c>
      <c r="G3" s="19" t="s">
        <v>66</v>
      </c>
      <c r="H3" s="20" t="s">
        <v>67</v>
      </c>
      <c r="I3" s="21" t="s">
        <v>68</v>
      </c>
      <c r="J3" s="22" t="s">
        <v>69</v>
      </c>
      <c r="K3" s="21" t="s">
        <v>20</v>
      </c>
      <c r="L3" s="23" t="s">
        <v>48</v>
      </c>
    </row>
    <row r="4" spans="1:16" s="92" customFormat="1" ht="19.5" customHeight="1" x14ac:dyDescent="0.2">
      <c r="A4" s="91" t="s">
        <v>135</v>
      </c>
      <c r="B4" s="115">
        <v>253000</v>
      </c>
      <c r="C4" s="116" t="s">
        <v>136</v>
      </c>
      <c r="D4" s="115">
        <v>65.5</v>
      </c>
      <c r="E4" s="170">
        <f>AVERAGE(D4:D8)</f>
        <v>65.5</v>
      </c>
      <c r="F4" s="170">
        <f>STDEV(D4:D8)</f>
        <v>0</v>
      </c>
      <c r="G4" s="117">
        <f t="shared" ref="G4:G33" si="0">LOG(D4)</f>
        <v>1.816241299991783</v>
      </c>
      <c r="H4" s="172">
        <f>AVERAGE(G4:G8)</f>
        <v>1.816241299991783</v>
      </c>
      <c r="I4" s="174">
        <f>STDEV(G4:G8)^2</f>
        <v>0</v>
      </c>
      <c r="J4" s="164">
        <f>P5-H4</f>
        <v>3.5868792211840343</v>
      </c>
      <c r="K4" s="176">
        <f>SQRT(I4)/SQRT(5)</f>
        <v>0</v>
      </c>
      <c r="L4" s="158">
        <f>1.96*K4</f>
        <v>0</v>
      </c>
    </row>
    <row r="5" spans="1:16" s="92" customFormat="1" ht="20.100000000000001" customHeight="1" x14ac:dyDescent="0.2">
      <c r="A5" s="93" t="s">
        <v>137</v>
      </c>
      <c r="B5" s="116">
        <v>253000</v>
      </c>
      <c r="C5" s="116" t="s">
        <v>136</v>
      </c>
      <c r="D5" s="116">
        <v>65.5</v>
      </c>
      <c r="E5" s="171"/>
      <c r="F5" s="171"/>
      <c r="G5" s="118">
        <f t="shared" si="0"/>
        <v>1.816241299991783</v>
      </c>
      <c r="H5" s="173"/>
      <c r="I5" s="175"/>
      <c r="J5" s="165"/>
      <c r="K5" s="177"/>
      <c r="L5" s="159"/>
      <c r="O5" s="103" t="s">
        <v>72</v>
      </c>
      <c r="P5" s="96">
        <f>LOG(B4)</f>
        <v>5.4031205211758175</v>
      </c>
    </row>
    <row r="6" spans="1:16" s="92" customFormat="1" ht="19.5" customHeight="1" x14ac:dyDescent="0.2">
      <c r="A6" s="93" t="s">
        <v>138</v>
      </c>
      <c r="B6" s="116">
        <v>253000</v>
      </c>
      <c r="C6" s="116" t="s">
        <v>136</v>
      </c>
      <c r="D6" s="116">
        <v>65.5</v>
      </c>
      <c r="E6" s="171"/>
      <c r="F6" s="171"/>
      <c r="G6" s="118">
        <f t="shared" si="0"/>
        <v>1.816241299991783</v>
      </c>
      <c r="H6" s="173"/>
      <c r="I6" s="175"/>
      <c r="J6" s="165"/>
      <c r="K6" s="177"/>
      <c r="L6" s="159"/>
    </row>
    <row r="7" spans="1:16" s="92" customFormat="1" ht="19.5" customHeight="1" x14ac:dyDescent="0.2">
      <c r="A7" s="93" t="s">
        <v>139</v>
      </c>
      <c r="B7" s="116">
        <v>253000</v>
      </c>
      <c r="C7" s="116" t="s">
        <v>136</v>
      </c>
      <c r="D7" s="116">
        <v>65.5</v>
      </c>
      <c r="E7" s="171"/>
      <c r="F7" s="171"/>
      <c r="G7" s="118">
        <f t="shared" si="0"/>
        <v>1.816241299991783</v>
      </c>
      <c r="H7" s="173"/>
      <c r="I7" s="175"/>
      <c r="J7" s="165"/>
      <c r="K7" s="177"/>
      <c r="L7" s="159"/>
    </row>
    <row r="8" spans="1:16" s="92" customFormat="1" ht="20.100000000000001" customHeight="1" x14ac:dyDescent="0.2">
      <c r="A8" s="93" t="s">
        <v>140</v>
      </c>
      <c r="B8" s="116">
        <v>253000</v>
      </c>
      <c r="C8" s="116" t="s">
        <v>136</v>
      </c>
      <c r="D8" s="116">
        <v>65.5</v>
      </c>
      <c r="E8" s="171"/>
      <c r="F8" s="171"/>
      <c r="G8" s="118">
        <f t="shared" si="0"/>
        <v>1.816241299991783</v>
      </c>
      <c r="H8" s="173"/>
      <c r="I8" s="175"/>
      <c r="J8" s="165"/>
      <c r="K8" s="177"/>
      <c r="L8" s="159"/>
    </row>
    <row r="9" spans="1:16" s="92" customFormat="1" ht="20.100000000000001" customHeight="1" x14ac:dyDescent="0.2">
      <c r="A9" s="94" t="s">
        <v>141</v>
      </c>
      <c r="B9" s="95">
        <v>0</v>
      </c>
      <c r="C9" s="95" t="s">
        <v>77</v>
      </c>
      <c r="D9" s="95">
        <v>0</v>
      </c>
      <c r="E9" s="141"/>
      <c r="F9" s="141"/>
      <c r="G9" s="142" t="e">
        <f t="shared" si="0"/>
        <v>#NUM!</v>
      </c>
      <c r="H9" s="142"/>
      <c r="I9" s="143"/>
      <c r="J9" s="144"/>
      <c r="K9" s="145"/>
      <c r="L9" s="146"/>
    </row>
    <row r="10" spans="1:16" ht="20.100000000000001" customHeight="1" x14ac:dyDescent="0.2">
      <c r="A10" s="28" t="s">
        <v>142</v>
      </c>
      <c r="B10" s="111">
        <v>253000</v>
      </c>
      <c r="C10" s="6" t="s">
        <v>136</v>
      </c>
      <c r="D10" s="6">
        <v>65.5</v>
      </c>
      <c r="E10" s="194">
        <f>AVERAGE(D10:D14)</f>
        <v>65.5</v>
      </c>
      <c r="F10" s="194">
        <f>STDEV(D10:D14)</f>
        <v>0</v>
      </c>
      <c r="G10" s="77">
        <f t="shared" si="0"/>
        <v>1.816241299991783</v>
      </c>
      <c r="H10" s="195">
        <f>AVERAGE(G10:G14)</f>
        <v>1.816241299991783</v>
      </c>
      <c r="I10" s="195">
        <f>STDEV(G10:G14)^2</f>
        <v>0</v>
      </c>
      <c r="J10" s="196">
        <f>$H$4-H10</f>
        <v>0</v>
      </c>
      <c r="K10" s="204">
        <f>SQRT(I10)/SQRT(5)</f>
        <v>0</v>
      </c>
      <c r="L10" s="205">
        <f>1.96*K10</f>
        <v>0</v>
      </c>
    </row>
    <row r="11" spans="1:16" ht="20.100000000000001" customHeight="1" x14ac:dyDescent="0.2">
      <c r="A11" s="25" t="s">
        <v>143</v>
      </c>
      <c r="B11" s="112">
        <v>253000</v>
      </c>
      <c r="C11" s="112" t="s">
        <v>136</v>
      </c>
      <c r="D11" s="112">
        <v>65.5</v>
      </c>
      <c r="E11" s="194"/>
      <c r="F11" s="194"/>
      <c r="G11" s="110">
        <f t="shared" si="0"/>
        <v>1.816241299991783</v>
      </c>
      <c r="H11" s="195"/>
      <c r="I11" s="195"/>
      <c r="J11" s="197"/>
      <c r="K11" s="199"/>
      <c r="L11" s="192"/>
    </row>
    <row r="12" spans="1:16" ht="20.100000000000001" customHeight="1" x14ac:dyDescent="0.2">
      <c r="A12" s="25" t="s">
        <v>144</v>
      </c>
      <c r="B12" s="112">
        <v>253000</v>
      </c>
      <c r="C12" s="112" t="s">
        <v>136</v>
      </c>
      <c r="D12" s="112">
        <v>65.5</v>
      </c>
      <c r="E12" s="194"/>
      <c r="F12" s="194"/>
      <c r="G12" s="110">
        <f t="shared" si="0"/>
        <v>1.816241299991783</v>
      </c>
      <c r="H12" s="195"/>
      <c r="I12" s="195"/>
      <c r="J12" s="197"/>
      <c r="K12" s="199"/>
      <c r="L12" s="192"/>
    </row>
    <row r="13" spans="1:16" ht="20.100000000000001" customHeight="1" x14ac:dyDescent="0.2">
      <c r="A13" s="25" t="s">
        <v>145</v>
      </c>
      <c r="B13" s="112">
        <v>253000</v>
      </c>
      <c r="C13" s="112" t="s">
        <v>136</v>
      </c>
      <c r="D13" s="112">
        <v>65.5</v>
      </c>
      <c r="E13" s="194"/>
      <c r="F13" s="194"/>
      <c r="G13" s="110">
        <f t="shared" si="0"/>
        <v>1.816241299991783</v>
      </c>
      <c r="H13" s="195"/>
      <c r="I13" s="195"/>
      <c r="J13" s="197"/>
      <c r="K13" s="199"/>
      <c r="L13" s="192"/>
    </row>
    <row r="14" spans="1:16" ht="20.100000000000001" customHeight="1" x14ac:dyDescent="0.2">
      <c r="A14" s="25" t="s">
        <v>146</v>
      </c>
      <c r="B14" s="112">
        <v>253000</v>
      </c>
      <c r="C14" s="112" t="s">
        <v>136</v>
      </c>
      <c r="D14" s="112">
        <v>65.5</v>
      </c>
      <c r="E14" s="194"/>
      <c r="F14" s="194"/>
      <c r="G14" s="110">
        <f t="shared" si="0"/>
        <v>1.816241299991783</v>
      </c>
      <c r="H14" s="195"/>
      <c r="I14" s="195"/>
      <c r="J14" s="198"/>
      <c r="K14" s="200"/>
      <c r="L14" s="193"/>
    </row>
    <row r="15" spans="1:16" ht="20.100000000000001" customHeight="1" x14ac:dyDescent="0.2">
      <c r="A15" s="29" t="s">
        <v>147</v>
      </c>
      <c r="B15" s="15">
        <v>0</v>
      </c>
      <c r="C15" s="15" t="s">
        <v>77</v>
      </c>
      <c r="D15" s="15">
        <v>0</v>
      </c>
      <c r="E15" s="13"/>
      <c r="F15" s="13"/>
      <c r="G15" s="14" t="e">
        <f t="shared" si="0"/>
        <v>#NUM!</v>
      </c>
      <c r="H15" s="9"/>
      <c r="I15" s="9"/>
      <c r="J15" s="10"/>
      <c r="K15" s="11"/>
      <c r="L15" s="27"/>
    </row>
    <row r="16" spans="1:16" ht="20.100000000000001" customHeight="1" x14ac:dyDescent="0.2">
      <c r="A16" s="28" t="s">
        <v>148</v>
      </c>
      <c r="B16" s="111">
        <v>253000</v>
      </c>
      <c r="C16" s="6" t="s">
        <v>136</v>
      </c>
      <c r="D16" s="6">
        <v>65.5</v>
      </c>
      <c r="E16" s="194">
        <f>AVERAGE(D16:D20)</f>
        <v>65.5</v>
      </c>
      <c r="F16" s="194">
        <f>STDEV(D16:D20)</f>
        <v>0</v>
      </c>
      <c r="G16" s="77">
        <f t="shared" si="0"/>
        <v>1.816241299991783</v>
      </c>
      <c r="H16" s="195">
        <f>AVERAGE(G16:G20)</f>
        <v>1.816241299991783</v>
      </c>
      <c r="I16" s="195">
        <f>STDEV(G16:G20)^2</f>
        <v>0</v>
      </c>
      <c r="J16" s="196">
        <f>$H$4-H16</f>
        <v>0</v>
      </c>
      <c r="K16" s="204">
        <f>SQRT(I16)/SQRT(5)</f>
        <v>0</v>
      </c>
      <c r="L16" s="205">
        <f>1.96*K16</f>
        <v>0</v>
      </c>
    </row>
    <row r="17" spans="1:12" ht="20.100000000000001" customHeight="1" x14ac:dyDescent="0.2">
      <c r="A17" s="25" t="s">
        <v>149</v>
      </c>
      <c r="B17" s="112">
        <v>253000</v>
      </c>
      <c r="C17" s="112" t="s">
        <v>136</v>
      </c>
      <c r="D17" s="112">
        <v>65.5</v>
      </c>
      <c r="E17" s="194"/>
      <c r="F17" s="194"/>
      <c r="G17" s="110">
        <f t="shared" si="0"/>
        <v>1.816241299991783</v>
      </c>
      <c r="H17" s="195"/>
      <c r="I17" s="195"/>
      <c r="J17" s="197"/>
      <c r="K17" s="199"/>
      <c r="L17" s="192"/>
    </row>
    <row r="18" spans="1:12" ht="20.100000000000001" customHeight="1" x14ac:dyDescent="0.2">
      <c r="A18" s="25" t="s">
        <v>150</v>
      </c>
      <c r="B18" s="112">
        <v>253000</v>
      </c>
      <c r="C18" s="112" t="s">
        <v>136</v>
      </c>
      <c r="D18" s="112">
        <v>65.5</v>
      </c>
      <c r="E18" s="194"/>
      <c r="F18" s="194"/>
      <c r="G18" s="110">
        <f t="shared" si="0"/>
        <v>1.816241299991783</v>
      </c>
      <c r="H18" s="195"/>
      <c r="I18" s="195"/>
      <c r="J18" s="197"/>
      <c r="K18" s="199"/>
      <c r="L18" s="192"/>
    </row>
    <row r="19" spans="1:12" ht="20.100000000000001" customHeight="1" x14ac:dyDescent="0.2">
      <c r="A19" s="25" t="s">
        <v>151</v>
      </c>
      <c r="B19" s="112">
        <v>253000</v>
      </c>
      <c r="C19" s="112" t="s">
        <v>136</v>
      </c>
      <c r="D19" s="112">
        <v>65.5</v>
      </c>
      <c r="E19" s="194"/>
      <c r="F19" s="194"/>
      <c r="G19" s="110">
        <f t="shared" si="0"/>
        <v>1.816241299991783</v>
      </c>
      <c r="H19" s="195"/>
      <c r="I19" s="195"/>
      <c r="J19" s="197"/>
      <c r="K19" s="199"/>
      <c r="L19" s="192"/>
    </row>
    <row r="20" spans="1:12" ht="20.100000000000001" customHeight="1" x14ac:dyDescent="0.2">
      <c r="A20" s="25" t="s">
        <v>152</v>
      </c>
      <c r="B20" s="112">
        <v>253000</v>
      </c>
      <c r="C20" s="112" t="s">
        <v>136</v>
      </c>
      <c r="D20" s="112">
        <v>65.5</v>
      </c>
      <c r="E20" s="194"/>
      <c r="F20" s="194"/>
      <c r="G20" s="110">
        <f t="shared" si="0"/>
        <v>1.816241299991783</v>
      </c>
      <c r="H20" s="195"/>
      <c r="I20" s="195"/>
      <c r="J20" s="198"/>
      <c r="K20" s="200"/>
      <c r="L20" s="193"/>
    </row>
    <row r="21" spans="1:12" ht="20.100000000000001" customHeight="1" x14ac:dyDescent="0.2">
      <c r="A21" s="29" t="s">
        <v>153</v>
      </c>
      <c r="B21" s="15">
        <v>0</v>
      </c>
      <c r="C21" s="15" t="s">
        <v>77</v>
      </c>
      <c r="D21" s="15">
        <v>0</v>
      </c>
      <c r="E21" s="13"/>
      <c r="F21" s="13"/>
      <c r="G21" s="14" t="e">
        <f t="shared" si="0"/>
        <v>#NUM!</v>
      </c>
      <c r="H21" s="9"/>
      <c r="I21" s="9"/>
      <c r="J21" s="10"/>
      <c r="K21" s="11"/>
      <c r="L21" s="27"/>
    </row>
    <row r="22" spans="1:12" ht="20.100000000000001" customHeight="1" x14ac:dyDescent="0.2">
      <c r="A22" s="46" t="s">
        <v>154</v>
      </c>
      <c r="B22" s="111">
        <v>253000</v>
      </c>
      <c r="C22" s="6" t="s">
        <v>136</v>
      </c>
      <c r="D22" s="6">
        <v>65.5</v>
      </c>
      <c r="E22" s="194">
        <f>AVERAGE(D22:D26)</f>
        <v>65.5</v>
      </c>
      <c r="F22" s="194">
        <f>STDEV(D22:D26)</f>
        <v>0</v>
      </c>
      <c r="G22" s="77">
        <f t="shared" si="0"/>
        <v>1.816241299991783</v>
      </c>
      <c r="H22" s="195">
        <f>AVERAGE(G22:G26)</f>
        <v>1.816241299991783</v>
      </c>
      <c r="I22" s="195">
        <f>STDEV(G22:G26)^2</f>
        <v>0</v>
      </c>
      <c r="J22" s="196">
        <f>$H$4-H22</f>
        <v>0</v>
      </c>
      <c r="K22" s="199">
        <f>SQRT(I22)/SQRT(5)</f>
        <v>0</v>
      </c>
      <c r="L22" s="192">
        <f>1.96*K22</f>
        <v>0</v>
      </c>
    </row>
    <row r="23" spans="1:12" ht="20.100000000000001" customHeight="1" x14ac:dyDescent="0.2">
      <c r="A23" s="44" t="s">
        <v>155</v>
      </c>
      <c r="B23" s="112">
        <v>253000</v>
      </c>
      <c r="C23" s="112" t="s">
        <v>136</v>
      </c>
      <c r="D23" s="112">
        <v>65.5</v>
      </c>
      <c r="E23" s="194"/>
      <c r="F23" s="194"/>
      <c r="G23" s="110">
        <f t="shared" si="0"/>
        <v>1.816241299991783</v>
      </c>
      <c r="H23" s="195"/>
      <c r="I23" s="195"/>
      <c r="J23" s="197"/>
      <c r="K23" s="199"/>
      <c r="L23" s="192"/>
    </row>
    <row r="24" spans="1:12" ht="20.100000000000001" customHeight="1" x14ac:dyDescent="0.2">
      <c r="A24" s="44" t="s">
        <v>156</v>
      </c>
      <c r="B24" s="112">
        <v>253000</v>
      </c>
      <c r="C24" s="112" t="s">
        <v>136</v>
      </c>
      <c r="D24" s="112">
        <v>65.5</v>
      </c>
      <c r="E24" s="194"/>
      <c r="F24" s="194"/>
      <c r="G24" s="110">
        <f t="shared" si="0"/>
        <v>1.816241299991783</v>
      </c>
      <c r="H24" s="195"/>
      <c r="I24" s="195"/>
      <c r="J24" s="197"/>
      <c r="K24" s="199"/>
      <c r="L24" s="192"/>
    </row>
    <row r="25" spans="1:12" ht="20.100000000000001" customHeight="1" x14ac:dyDescent="0.2">
      <c r="A25" s="44" t="s">
        <v>157</v>
      </c>
      <c r="B25" s="112">
        <v>253000</v>
      </c>
      <c r="C25" s="112" t="s">
        <v>136</v>
      </c>
      <c r="D25" s="112">
        <v>65.5</v>
      </c>
      <c r="E25" s="194"/>
      <c r="F25" s="194"/>
      <c r="G25" s="110">
        <f t="shared" si="0"/>
        <v>1.816241299991783</v>
      </c>
      <c r="H25" s="195"/>
      <c r="I25" s="195"/>
      <c r="J25" s="197"/>
      <c r="K25" s="199"/>
      <c r="L25" s="192"/>
    </row>
    <row r="26" spans="1:12" ht="20.100000000000001" customHeight="1" x14ac:dyDescent="0.2">
      <c r="A26" s="44" t="s">
        <v>158</v>
      </c>
      <c r="B26" s="112">
        <v>253000</v>
      </c>
      <c r="C26" s="112" t="s">
        <v>136</v>
      </c>
      <c r="D26" s="112">
        <v>65.5</v>
      </c>
      <c r="E26" s="194"/>
      <c r="F26" s="194"/>
      <c r="G26" s="110">
        <f t="shared" si="0"/>
        <v>1.816241299991783</v>
      </c>
      <c r="H26" s="195"/>
      <c r="I26" s="195"/>
      <c r="J26" s="198"/>
      <c r="K26" s="200"/>
      <c r="L26" s="193"/>
    </row>
    <row r="27" spans="1:12" ht="20.100000000000001" customHeight="1" x14ac:dyDescent="0.2">
      <c r="A27" s="47" t="s">
        <v>159</v>
      </c>
      <c r="B27" s="15">
        <v>0</v>
      </c>
      <c r="C27" s="15" t="s">
        <v>77</v>
      </c>
      <c r="D27" s="15">
        <v>0</v>
      </c>
      <c r="E27" s="13"/>
      <c r="F27" s="13"/>
      <c r="G27" s="14" t="e">
        <f t="shared" si="0"/>
        <v>#NUM!</v>
      </c>
      <c r="H27" s="9">
        <v>3</v>
      </c>
      <c r="I27" s="9"/>
      <c r="J27" s="10"/>
      <c r="K27" s="11"/>
      <c r="L27" s="27"/>
    </row>
    <row r="28" spans="1:12" ht="19.5" customHeight="1" x14ac:dyDescent="0.2">
      <c r="A28" s="46" t="s">
        <v>160</v>
      </c>
      <c r="B28" s="111">
        <v>253000</v>
      </c>
      <c r="C28" s="111" t="s">
        <v>136</v>
      </c>
      <c r="D28" s="111">
        <v>65.5</v>
      </c>
      <c r="E28" s="182">
        <f>AVERAGE(D28:D32)</f>
        <v>65.5</v>
      </c>
      <c r="F28" s="182">
        <f>STDEV(D28:D32)</f>
        <v>0</v>
      </c>
      <c r="G28" s="109">
        <f t="shared" si="0"/>
        <v>1.816241299991783</v>
      </c>
      <c r="H28" s="184">
        <f>AVERAGE(G28:G32)</f>
        <v>1.816241299991783</v>
      </c>
      <c r="I28" s="184">
        <f>STDEV(G28:G32)^2</f>
        <v>0</v>
      </c>
      <c r="J28" s="164">
        <f>$H$4-H28</f>
        <v>0</v>
      </c>
      <c r="K28" s="178">
        <f>SQRT(I28)/SQRT(5)</f>
        <v>0</v>
      </c>
      <c r="L28" s="180">
        <f>1.96*K28</f>
        <v>0</v>
      </c>
    </row>
    <row r="29" spans="1:12" ht="20.100000000000001" customHeight="1" x14ac:dyDescent="0.2">
      <c r="A29" s="44" t="s">
        <v>161</v>
      </c>
      <c r="B29" s="112">
        <v>253000</v>
      </c>
      <c r="C29" s="112" t="s">
        <v>136</v>
      </c>
      <c r="D29" s="112">
        <v>65.5</v>
      </c>
      <c r="E29" s="183"/>
      <c r="F29" s="183"/>
      <c r="G29" s="110">
        <f t="shared" si="0"/>
        <v>1.816241299991783</v>
      </c>
      <c r="H29" s="185"/>
      <c r="I29" s="185"/>
      <c r="J29" s="165"/>
      <c r="K29" s="179"/>
      <c r="L29" s="181"/>
    </row>
    <row r="30" spans="1:12" ht="20.100000000000001" customHeight="1" x14ac:dyDescent="0.2">
      <c r="A30" s="44" t="s">
        <v>162</v>
      </c>
      <c r="B30" s="112">
        <v>253000</v>
      </c>
      <c r="C30" s="112" t="s">
        <v>136</v>
      </c>
      <c r="D30" s="112">
        <v>65.5</v>
      </c>
      <c r="E30" s="183"/>
      <c r="F30" s="183"/>
      <c r="G30" s="110">
        <f t="shared" si="0"/>
        <v>1.816241299991783</v>
      </c>
      <c r="H30" s="185"/>
      <c r="I30" s="185"/>
      <c r="J30" s="165"/>
      <c r="K30" s="179"/>
      <c r="L30" s="181"/>
    </row>
    <row r="31" spans="1:12" ht="20.100000000000001" customHeight="1" x14ac:dyDescent="0.2">
      <c r="A31" s="44" t="s">
        <v>163</v>
      </c>
      <c r="B31" s="112">
        <v>253000</v>
      </c>
      <c r="C31" s="112" t="s">
        <v>136</v>
      </c>
      <c r="D31" s="112">
        <v>65.5</v>
      </c>
      <c r="E31" s="183"/>
      <c r="F31" s="183"/>
      <c r="G31" s="110">
        <f t="shared" si="0"/>
        <v>1.816241299991783</v>
      </c>
      <c r="H31" s="185"/>
      <c r="I31" s="185"/>
      <c r="J31" s="165"/>
      <c r="K31" s="179"/>
      <c r="L31" s="181"/>
    </row>
    <row r="32" spans="1:12" ht="20.100000000000001" customHeight="1" x14ac:dyDescent="0.2">
      <c r="A32" s="44" t="s">
        <v>164</v>
      </c>
      <c r="B32" s="112">
        <v>253000</v>
      </c>
      <c r="C32" s="79" t="s">
        <v>136</v>
      </c>
      <c r="D32" s="112">
        <v>65.5</v>
      </c>
      <c r="E32" s="183"/>
      <c r="F32" s="183"/>
      <c r="G32" s="110">
        <f t="shared" si="0"/>
        <v>1.816241299991783</v>
      </c>
      <c r="H32" s="185"/>
      <c r="I32" s="185"/>
      <c r="J32" s="165"/>
      <c r="K32" s="179"/>
      <c r="L32" s="181"/>
    </row>
    <row r="33" spans="1:12" ht="20.100000000000001" customHeight="1" x14ac:dyDescent="0.2">
      <c r="A33" s="48" t="s">
        <v>165</v>
      </c>
      <c r="B33" s="30">
        <v>0</v>
      </c>
      <c r="C33" s="30" t="s">
        <v>77</v>
      </c>
      <c r="D33" s="30">
        <v>0</v>
      </c>
      <c r="E33" s="31"/>
      <c r="F33" s="31"/>
      <c r="G33" s="32" t="e">
        <f t="shared" si="0"/>
        <v>#NUM!</v>
      </c>
      <c r="H33" s="32"/>
      <c r="I33" s="32"/>
      <c r="J33" s="33"/>
      <c r="K33" s="34"/>
      <c r="L33" s="35"/>
    </row>
    <row r="34" spans="1:12" ht="15.75" x14ac:dyDescent="0.25">
      <c r="A34" s="211" t="s">
        <v>166</v>
      </c>
      <c r="B34" s="211"/>
      <c r="C34" s="211"/>
      <c r="D34" s="211"/>
      <c r="E34" s="211"/>
      <c r="F34" s="211"/>
      <c r="G34" s="211"/>
      <c r="H34" s="211"/>
      <c r="I34" s="211"/>
      <c r="J34" s="211"/>
      <c r="K34" s="211"/>
      <c r="L34" s="211"/>
    </row>
    <row r="35" spans="1:12" ht="20.100000000000001" customHeight="1" x14ac:dyDescent="0.2">
      <c r="A35" s="7"/>
      <c r="B35" s="7"/>
      <c r="C35" s="7"/>
      <c r="D35" s="7"/>
      <c r="E35" s="7"/>
      <c r="F35" s="7"/>
      <c r="G35" s="7"/>
      <c r="H35" s="7"/>
      <c r="I35" s="7"/>
      <c r="J35" s="7"/>
      <c r="K35" s="7"/>
      <c r="L35" s="7"/>
    </row>
    <row r="36" spans="1:12" ht="20.100000000000001" customHeight="1" x14ac:dyDescent="0.2">
      <c r="A36" s="7"/>
      <c r="B36" s="7"/>
      <c r="C36" s="7"/>
      <c r="D36" s="7"/>
      <c r="E36" s="7"/>
      <c r="F36" s="7"/>
      <c r="G36" s="7"/>
      <c r="H36" s="7"/>
      <c r="I36" s="7"/>
      <c r="J36" s="7"/>
      <c r="K36" s="7"/>
      <c r="L36" s="7"/>
    </row>
    <row r="37" spans="1:12" ht="40.5" customHeight="1" x14ac:dyDescent="0.2">
      <c r="A37" s="157" t="s">
        <v>103</v>
      </c>
      <c r="B37" s="157"/>
      <c r="C37" s="157"/>
      <c r="D37" s="157"/>
      <c r="E37" s="157"/>
      <c r="F37" s="157"/>
      <c r="G37" s="7"/>
      <c r="H37" s="7"/>
      <c r="I37" s="7"/>
      <c r="J37" s="7"/>
      <c r="K37" s="7"/>
      <c r="L37" s="7"/>
    </row>
    <row r="38" spans="1:12" ht="54.75" customHeight="1" x14ac:dyDescent="0.2">
      <c r="A38" s="17" t="s">
        <v>60</v>
      </c>
      <c r="B38" s="18" t="s">
        <v>61</v>
      </c>
      <c r="C38" s="18" t="s">
        <v>62</v>
      </c>
      <c r="D38" s="18" t="s">
        <v>63</v>
      </c>
      <c r="E38" s="18" t="s">
        <v>64</v>
      </c>
      <c r="F38" s="7"/>
      <c r="G38" s="7"/>
      <c r="H38" s="7"/>
      <c r="I38" s="7"/>
      <c r="J38" s="7"/>
      <c r="K38" s="7"/>
      <c r="L38" s="7"/>
    </row>
    <row r="39" spans="1:12" ht="20.100000000000001" customHeight="1" x14ac:dyDescent="0.2">
      <c r="A39" s="91" t="s">
        <v>135</v>
      </c>
      <c r="B39" s="125">
        <v>253000</v>
      </c>
      <c r="C39" s="126" t="s">
        <v>136</v>
      </c>
      <c r="D39" s="125">
        <v>65.5</v>
      </c>
      <c r="E39" s="186">
        <f>AVERAGE(D39:D43)</f>
        <v>65.5</v>
      </c>
      <c r="F39" s="7"/>
      <c r="G39" s="7"/>
      <c r="H39" s="7"/>
      <c r="I39" s="7"/>
      <c r="J39" s="7"/>
      <c r="K39" s="7"/>
      <c r="L39" s="7"/>
    </row>
    <row r="40" spans="1:12" ht="20.100000000000001" customHeight="1" x14ac:dyDescent="0.2">
      <c r="A40" s="93" t="s">
        <v>137</v>
      </c>
      <c r="B40" s="126">
        <v>253000</v>
      </c>
      <c r="C40" s="126" t="s">
        <v>136</v>
      </c>
      <c r="D40" s="126">
        <v>65.5</v>
      </c>
      <c r="E40" s="187"/>
      <c r="F40" s="7"/>
      <c r="G40" s="7"/>
      <c r="H40" s="7"/>
      <c r="I40" s="7"/>
      <c r="J40" s="7"/>
      <c r="K40" s="7"/>
      <c r="L40" s="7"/>
    </row>
    <row r="41" spans="1:12" ht="20.100000000000001" customHeight="1" x14ac:dyDescent="0.2">
      <c r="A41" s="93" t="s">
        <v>138</v>
      </c>
      <c r="B41" s="126">
        <v>253000</v>
      </c>
      <c r="C41" s="126" t="s">
        <v>136</v>
      </c>
      <c r="D41" s="126">
        <v>65.5</v>
      </c>
      <c r="E41" s="187"/>
      <c r="F41" s="7"/>
      <c r="G41" s="7"/>
      <c r="H41" s="7"/>
      <c r="I41" s="7"/>
      <c r="J41" s="7"/>
      <c r="K41" s="7"/>
      <c r="L41" s="7"/>
    </row>
    <row r="42" spans="1:12" ht="20.100000000000001" customHeight="1" x14ac:dyDescent="0.2">
      <c r="A42" s="93" t="s">
        <v>139</v>
      </c>
      <c r="B42" s="126">
        <v>253000</v>
      </c>
      <c r="C42" s="126" t="s">
        <v>136</v>
      </c>
      <c r="D42" s="126">
        <v>65.5</v>
      </c>
      <c r="E42" s="187"/>
      <c r="F42" s="7"/>
      <c r="G42" s="7"/>
      <c r="H42" s="7"/>
      <c r="I42" s="7"/>
      <c r="J42" s="7"/>
      <c r="K42" s="7"/>
      <c r="L42" s="7"/>
    </row>
    <row r="43" spans="1:12" ht="20.100000000000001" customHeight="1" x14ac:dyDescent="0.2">
      <c r="A43" s="93" t="s">
        <v>140</v>
      </c>
      <c r="B43" s="126">
        <v>253000</v>
      </c>
      <c r="C43" s="126" t="s">
        <v>136</v>
      </c>
      <c r="D43" s="126">
        <v>65.5</v>
      </c>
      <c r="E43" s="187"/>
      <c r="F43" s="7"/>
      <c r="G43" s="7"/>
      <c r="H43" s="7"/>
      <c r="I43" s="7"/>
      <c r="J43" s="7"/>
      <c r="K43" s="7"/>
      <c r="L43" s="7"/>
    </row>
    <row r="44" spans="1:12" ht="20.100000000000001" customHeight="1" x14ac:dyDescent="0.2">
      <c r="A44" s="94" t="s">
        <v>141</v>
      </c>
      <c r="B44" s="133">
        <v>0</v>
      </c>
      <c r="C44" s="133" t="s">
        <v>77</v>
      </c>
      <c r="D44" s="133">
        <v>0</v>
      </c>
      <c r="E44" s="133"/>
      <c r="F44" s="7"/>
      <c r="G44" s="7"/>
      <c r="H44" s="7"/>
      <c r="I44" s="7"/>
      <c r="J44" s="7"/>
      <c r="K44" s="7"/>
      <c r="L44" s="7"/>
    </row>
    <row r="45" spans="1:12" ht="20.100000000000001" customHeight="1" x14ac:dyDescent="0.2">
      <c r="A45" s="28" t="s">
        <v>142</v>
      </c>
      <c r="B45" s="129">
        <v>253000</v>
      </c>
      <c r="C45" s="135" t="s">
        <v>136</v>
      </c>
      <c r="D45" s="135">
        <v>65.5</v>
      </c>
      <c r="E45" s="210">
        <f>AVERAGE(D45:D49)</f>
        <v>65.5</v>
      </c>
      <c r="F45" s="7"/>
      <c r="G45" s="7"/>
      <c r="H45" s="7"/>
      <c r="I45" s="7"/>
      <c r="J45" s="7"/>
      <c r="K45" s="7"/>
      <c r="L45" s="7"/>
    </row>
    <row r="46" spans="1:12" ht="20.100000000000001" customHeight="1" x14ac:dyDescent="0.2">
      <c r="A46" s="25" t="s">
        <v>143</v>
      </c>
      <c r="B46" s="119">
        <v>253000</v>
      </c>
      <c r="C46" s="119" t="s">
        <v>136</v>
      </c>
      <c r="D46" s="119">
        <v>65.5</v>
      </c>
      <c r="E46" s="210"/>
      <c r="F46" s="7"/>
      <c r="G46" s="7"/>
      <c r="H46" s="7"/>
      <c r="I46" s="7"/>
      <c r="J46" s="7"/>
      <c r="K46" s="7"/>
      <c r="L46" s="7"/>
    </row>
    <row r="47" spans="1:12" ht="20.100000000000001" customHeight="1" x14ac:dyDescent="0.2">
      <c r="A47" s="25" t="s">
        <v>144</v>
      </c>
      <c r="B47" s="119">
        <v>253000</v>
      </c>
      <c r="C47" s="119" t="s">
        <v>136</v>
      </c>
      <c r="D47" s="119">
        <v>65.5</v>
      </c>
      <c r="E47" s="210"/>
      <c r="F47" s="7"/>
      <c r="G47" s="7"/>
      <c r="H47" s="7"/>
      <c r="I47" s="7"/>
      <c r="J47" s="7"/>
      <c r="K47" s="7"/>
      <c r="L47" s="7"/>
    </row>
    <row r="48" spans="1:12" ht="20.100000000000001" customHeight="1" x14ac:dyDescent="0.2">
      <c r="A48" s="25" t="s">
        <v>145</v>
      </c>
      <c r="B48" s="119">
        <v>253000</v>
      </c>
      <c r="C48" s="119" t="s">
        <v>136</v>
      </c>
      <c r="D48" s="119">
        <v>65.5</v>
      </c>
      <c r="E48" s="210"/>
      <c r="F48" s="7"/>
      <c r="G48" s="7"/>
      <c r="H48" s="7"/>
      <c r="I48" s="7"/>
      <c r="J48" s="7"/>
      <c r="K48" s="7"/>
      <c r="L48" s="7"/>
    </row>
    <row r="49" spans="1:12" ht="20.100000000000001" customHeight="1" x14ac:dyDescent="0.2">
      <c r="A49" s="25" t="s">
        <v>146</v>
      </c>
      <c r="B49" s="119">
        <v>253000</v>
      </c>
      <c r="C49" s="119" t="s">
        <v>136</v>
      </c>
      <c r="D49" s="119">
        <v>65.5</v>
      </c>
      <c r="E49" s="210"/>
      <c r="F49" s="7"/>
      <c r="G49" s="7"/>
      <c r="H49" s="7"/>
      <c r="I49" s="7"/>
      <c r="J49" s="7"/>
      <c r="K49" s="7"/>
      <c r="L49" s="7"/>
    </row>
    <row r="50" spans="1:12" ht="20.100000000000001" customHeight="1" x14ac:dyDescent="0.2">
      <c r="A50" s="29" t="s">
        <v>147</v>
      </c>
      <c r="B50" s="123">
        <v>0</v>
      </c>
      <c r="C50" s="123" t="s">
        <v>77</v>
      </c>
      <c r="D50" s="123">
        <v>0</v>
      </c>
      <c r="E50" s="124"/>
      <c r="F50" s="7"/>
      <c r="G50" s="7"/>
      <c r="H50" s="7"/>
      <c r="I50" s="7"/>
      <c r="J50" s="7"/>
      <c r="K50" s="7"/>
      <c r="L50" s="7"/>
    </row>
    <row r="51" spans="1:12" ht="20.100000000000001" customHeight="1" x14ac:dyDescent="0.2">
      <c r="A51" s="28" t="s">
        <v>148</v>
      </c>
      <c r="B51" s="129">
        <v>253000</v>
      </c>
      <c r="C51" s="135" t="s">
        <v>136</v>
      </c>
      <c r="D51" s="135">
        <v>65.5</v>
      </c>
      <c r="E51" s="210">
        <f>AVERAGE(D51:D55)</f>
        <v>65.5</v>
      </c>
      <c r="F51" s="7"/>
      <c r="G51" s="7"/>
      <c r="H51" s="7"/>
      <c r="I51" s="7"/>
      <c r="J51" s="7"/>
      <c r="K51" s="7"/>
      <c r="L51" s="7"/>
    </row>
    <row r="52" spans="1:12" ht="20.100000000000001" customHeight="1" x14ac:dyDescent="0.2">
      <c r="A52" s="25" t="s">
        <v>149</v>
      </c>
      <c r="B52" s="119">
        <v>253000</v>
      </c>
      <c r="C52" s="119" t="s">
        <v>136</v>
      </c>
      <c r="D52" s="119">
        <v>65.5</v>
      </c>
      <c r="E52" s="210"/>
      <c r="F52" s="7"/>
      <c r="G52" s="7"/>
      <c r="H52" s="7"/>
      <c r="I52" s="7"/>
      <c r="J52" s="7"/>
      <c r="K52" s="7"/>
      <c r="L52" s="7"/>
    </row>
    <row r="53" spans="1:12" ht="20.100000000000001" customHeight="1" x14ac:dyDescent="0.2">
      <c r="A53" s="25" t="s">
        <v>150</v>
      </c>
      <c r="B53" s="119">
        <v>253000</v>
      </c>
      <c r="C53" s="119" t="s">
        <v>136</v>
      </c>
      <c r="D53" s="119">
        <v>65.5</v>
      </c>
      <c r="E53" s="210"/>
      <c r="F53" s="7"/>
      <c r="G53" s="7"/>
      <c r="H53" s="7"/>
      <c r="I53" s="7"/>
      <c r="J53" s="7"/>
      <c r="K53" s="7"/>
      <c r="L53" s="7"/>
    </row>
    <row r="54" spans="1:12" ht="20.100000000000001" customHeight="1" x14ac:dyDescent="0.2">
      <c r="A54" s="25" t="s">
        <v>151</v>
      </c>
      <c r="B54" s="119">
        <v>253000</v>
      </c>
      <c r="C54" s="119" t="s">
        <v>136</v>
      </c>
      <c r="D54" s="119">
        <v>65.5</v>
      </c>
      <c r="E54" s="210"/>
      <c r="F54" s="7"/>
      <c r="G54" s="7"/>
      <c r="H54" s="7"/>
      <c r="I54" s="7"/>
      <c r="J54" s="7"/>
      <c r="K54" s="7"/>
      <c r="L54" s="7"/>
    </row>
    <row r="55" spans="1:12" ht="20.100000000000001" customHeight="1" x14ac:dyDescent="0.2">
      <c r="A55" s="25" t="s">
        <v>152</v>
      </c>
      <c r="B55" s="119">
        <v>253000</v>
      </c>
      <c r="C55" s="119" t="s">
        <v>136</v>
      </c>
      <c r="D55" s="119">
        <v>65.5</v>
      </c>
      <c r="E55" s="210"/>
      <c r="F55" s="7"/>
      <c r="G55" s="7"/>
      <c r="H55" s="7"/>
      <c r="I55" s="7"/>
      <c r="J55" s="7"/>
      <c r="K55" s="7"/>
      <c r="L55" s="7"/>
    </row>
    <row r="56" spans="1:12" ht="20.100000000000001" customHeight="1" x14ac:dyDescent="0.2">
      <c r="A56" s="29" t="s">
        <v>153</v>
      </c>
      <c r="B56" s="123">
        <v>0</v>
      </c>
      <c r="C56" s="123" t="s">
        <v>77</v>
      </c>
      <c r="D56" s="123">
        <v>0</v>
      </c>
      <c r="E56" s="124"/>
      <c r="F56" s="7"/>
      <c r="G56" s="7"/>
      <c r="H56" s="7"/>
      <c r="I56" s="7"/>
      <c r="J56" s="7"/>
      <c r="K56" s="7"/>
      <c r="L56" s="7"/>
    </row>
    <row r="57" spans="1:12" ht="20.100000000000001" customHeight="1" x14ac:dyDescent="0.2">
      <c r="A57" s="46" t="s">
        <v>154</v>
      </c>
      <c r="B57" s="129">
        <v>253000</v>
      </c>
      <c r="C57" s="135" t="s">
        <v>136</v>
      </c>
      <c r="D57" s="135">
        <v>65.5</v>
      </c>
      <c r="E57" s="210">
        <f>AVERAGE(D57:D61)</f>
        <v>65.5</v>
      </c>
      <c r="F57" s="7"/>
      <c r="G57" s="7"/>
      <c r="H57" s="7"/>
      <c r="I57" s="7"/>
      <c r="J57" s="7"/>
      <c r="K57" s="7"/>
      <c r="L57" s="7"/>
    </row>
    <row r="58" spans="1:12" ht="20.100000000000001" customHeight="1" x14ac:dyDescent="0.2">
      <c r="A58" s="44" t="s">
        <v>155</v>
      </c>
      <c r="B58" s="119">
        <v>253000</v>
      </c>
      <c r="C58" s="119" t="s">
        <v>136</v>
      </c>
      <c r="D58" s="119">
        <v>65.5</v>
      </c>
      <c r="E58" s="210"/>
      <c r="F58" s="7"/>
      <c r="G58" s="7"/>
      <c r="H58" s="7"/>
      <c r="I58" s="7"/>
      <c r="J58" s="7"/>
      <c r="K58" s="7"/>
      <c r="L58" s="7"/>
    </row>
    <row r="59" spans="1:12" ht="20.100000000000001" customHeight="1" x14ac:dyDescent="0.2">
      <c r="A59" s="44" t="s">
        <v>156</v>
      </c>
      <c r="B59" s="119">
        <v>253000</v>
      </c>
      <c r="C59" s="119" t="s">
        <v>136</v>
      </c>
      <c r="D59" s="119">
        <v>65.5</v>
      </c>
      <c r="E59" s="210"/>
      <c r="F59" s="7"/>
      <c r="G59" s="7"/>
      <c r="H59" s="7"/>
      <c r="I59" s="7"/>
      <c r="J59" s="7"/>
      <c r="K59" s="7"/>
      <c r="L59" s="7"/>
    </row>
    <row r="60" spans="1:12" ht="20.100000000000001" customHeight="1" x14ac:dyDescent="0.2">
      <c r="A60" s="44" t="s">
        <v>157</v>
      </c>
      <c r="B60" s="119">
        <v>253000</v>
      </c>
      <c r="C60" s="119" t="s">
        <v>136</v>
      </c>
      <c r="D60" s="119">
        <v>65.5</v>
      </c>
      <c r="E60" s="210"/>
      <c r="F60" s="7"/>
      <c r="G60" s="7"/>
      <c r="H60" s="7"/>
      <c r="I60" s="7"/>
      <c r="J60" s="7"/>
      <c r="K60" s="7"/>
      <c r="L60" s="7"/>
    </row>
    <row r="61" spans="1:12" ht="20.100000000000001" customHeight="1" x14ac:dyDescent="0.2">
      <c r="A61" s="44" t="s">
        <v>158</v>
      </c>
      <c r="B61" s="119">
        <v>253000</v>
      </c>
      <c r="C61" s="119" t="s">
        <v>136</v>
      </c>
      <c r="D61" s="119">
        <v>65.5</v>
      </c>
      <c r="E61" s="210"/>
      <c r="F61" s="7"/>
      <c r="G61" s="7"/>
      <c r="H61" s="7"/>
      <c r="I61" s="7"/>
      <c r="J61" s="7"/>
      <c r="K61" s="7"/>
      <c r="L61" s="7"/>
    </row>
    <row r="62" spans="1:12" ht="20.100000000000001" customHeight="1" x14ac:dyDescent="0.2">
      <c r="A62" s="47" t="s">
        <v>159</v>
      </c>
      <c r="B62" s="123">
        <v>0</v>
      </c>
      <c r="C62" s="123" t="s">
        <v>77</v>
      </c>
      <c r="D62" s="123">
        <v>0</v>
      </c>
      <c r="E62" s="124"/>
      <c r="F62" s="7"/>
      <c r="G62" s="7"/>
      <c r="H62" s="7"/>
      <c r="I62" s="7"/>
      <c r="J62" s="7"/>
      <c r="K62" s="7"/>
      <c r="L62" s="7"/>
    </row>
    <row r="63" spans="1:12" ht="20.100000000000001" customHeight="1" x14ac:dyDescent="0.2">
      <c r="A63" s="46" t="s">
        <v>160</v>
      </c>
      <c r="B63" s="129">
        <v>253000</v>
      </c>
      <c r="C63" s="129" t="s">
        <v>136</v>
      </c>
      <c r="D63" s="129">
        <v>65.5</v>
      </c>
      <c r="E63" s="190">
        <f>AVERAGE(D63:D67)</f>
        <v>65.5</v>
      </c>
      <c r="F63" s="7"/>
      <c r="G63" s="7"/>
      <c r="H63" s="7"/>
      <c r="I63" s="7"/>
      <c r="J63" s="7"/>
      <c r="K63" s="7"/>
      <c r="L63" s="7"/>
    </row>
    <row r="64" spans="1:12" ht="20.100000000000001" customHeight="1" x14ac:dyDescent="0.2">
      <c r="A64" s="44" t="s">
        <v>161</v>
      </c>
      <c r="B64" s="119">
        <v>253000</v>
      </c>
      <c r="C64" s="112" t="s">
        <v>136</v>
      </c>
      <c r="D64" s="119">
        <v>65.5</v>
      </c>
      <c r="E64" s="191"/>
      <c r="F64" s="7"/>
      <c r="G64" s="7"/>
      <c r="H64" s="7"/>
      <c r="I64" s="7"/>
      <c r="J64" s="7"/>
      <c r="K64" s="7"/>
      <c r="L64" s="7"/>
    </row>
    <row r="65" spans="1:12" ht="20.100000000000001" customHeight="1" x14ac:dyDescent="0.2">
      <c r="A65" s="44" t="s">
        <v>162</v>
      </c>
      <c r="B65" s="119">
        <v>253000</v>
      </c>
      <c r="C65" s="119" t="s">
        <v>136</v>
      </c>
      <c r="D65" s="119">
        <v>65.5</v>
      </c>
      <c r="E65" s="191"/>
      <c r="F65" s="7"/>
      <c r="G65" s="7"/>
      <c r="H65" s="7"/>
      <c r="I65" s="7"/>
      <c r="J65" s="7"/>
      <c r="K65" s="7"/>
      <c r="L65" s="7"/>
    </row>
    <row r="66" spans="1:12" ht="20.100000000000001" customHeight="1" x14ac:dyDescent="0.2">
      <c r="A66" s="44" t="s">
        <v>163</v>
      </c>
      <c r="B66" s="119">
        <v>253000</v>
      </c>
      <c r="C66" s="119" t="s">
        <v>136</v>
      </c>
      <c r="D66" s="119">
        <v>65.5</v>
      </c>
      <c r="E66" s="191"/>
      <c r="F66" s="7"/>
      <c r="G66" s="7"/>
      <c r="H66" s="7"/>
      <c r="I66" s="7"/>
      <c r="J66" s="7"/>
      <c r="K66" s="7"/>
      <c r="L66" s="7"/>
    </row>
    <row r="67" spans="1:12" ht="20.100000000000001" customHeight="1" x14ac:dyDescent="0.2">
      <c r="A67" s="44" t="s">
        <v>164</v>
      </c>
      <c r="B67" s="119">
        <v>253000</v>
      </c>
      <c r="C67" s="136" t="s">
        <v>136</v>
      </c>
      <c r="D67" s="119">
        <v>65.5</v>
      </c>
      <c r="E67" s="191"/>
      <c r="F67" s="7"/>
      <c r="G67" s="7"/>
      <c r="H67" s="7"/>
      <c r="I67" s="7"/>
      <c r="J67" s="7"/>
      <c r="K67" s="7"/>
      <c r="L67" s="7"/>
    </row>
    <row r="68" spans="1:12" ht="20.100000000000001" customHeight="1" x14ac:dyDescent="0.2">
      <c r="A68" s="48" t="s">
        <v>165</v>
      </c>
      <c r="B68" s="131">
        <v>0</v>
      </c>
      <c r="C68" s="131" t="s">
        <v>77</v>
      </c>
      <c r="D68" s="131">
        <v>0</v>
      </c>
      <c r="E68" s="132"/>
      <c r="F68" s="7"/>
      <c r="G68" s="7"/>
      <c r="H68" s="7"/>
      <c r="I68" s="7"/>
      <c r="J68" s="7"/>
      <c r="K68" s="7"/>
      <c r="L68" s="7"/>
    </row>
    <row r="69" spans="1:12" ht="15.75" x14ac:dyDescent="0.25">
      <c r="A69" s="211" t="s">
        <v>166</v>
      </c>
      <c r="B69" s="211"/>
      <c r="C69" s="211"/>
      <c r="D69" s="211"/>
      <c r="E69" s="211"/>
      <c r="F69" s="211"/>
      <c r="G69" s="211"/>
      <c r="H69" s="211"/>
      <c r="I69" s="211"/>
      <c r="J69" s="211"/>
      <c r="K69" s="211"/>
      <c r="L69" s="211"/>
    </row>
    <row r="70" spans="1:12" ht="20.100000000000001" customHeight="1" x14ac:dyDescent="0.2">
      <c r="A70" s="7"/>
      <c r="B70" s="7"/>
      <c r="C70" s="7"/>
      <c r="D70" s="7"/>
      <c r="E70" s="7"/>
      <c r="F70" s="7"/>
      <c r="G70" s="7"/>
      <c r="H70" s="7"/>
      <c r="I70" s="7"/>
      <c r="J70" s="7"/>
      <c r="K70" s="7"/>
      <c r="L70" s="7"/>
    </row>
    <row r="71" spans="1:12" ht="20.100000000000001" customHeight="1" x14ac:dyDescent="0.2">
      <c r="A71" s="7"/>
      <c r="B71" s="7"/>
      <c r="C71" s="7"/>
      <c r="D71" s="7"/>
      <c r="E71" s="7"/>
      <c r="F71" s="7"/>
      <c r="G71" s="7"/>
      <c r="H71" s="7"/>
      <c r="I71" s="7"/>
      <c r="J71" s="7"/>
      <c r="K71" s="7"/>
      <c r="L71" s="7"/>
    </row>
    <row r="72" spans="1:12" ht="20.100000000000001" customHeight="1" x14ac:dyDescent="0.2">
      <c r="A72" s="7"/>
      <c r="B72" s="7"/>
      <c r="C72" s="7"/>
      <c r="D72" s="7"/>
      <c r="E72" s="7"/>
      <c r="F72" s="7"/>
      <c r="G72" s="7"/>
      <c r="H72" s="7"/>
      <c r="I72" s="7"/>
      <c r="J72" s="7"/>
      <c r="K72" s="7"/>
      <c r="L72" s="7"/>
    </row>
    <row r="73" spans="1:12" ht="20.100000000000001" customHeight="1" x14ac:dyDescent="0.2">
      <c r="A73" s="7"/>
      <c r="B73" s="7"/>
      <c r="C73" s="7"/>
      <c r="D73" s="7"/>
      <c r="E73" s="7"/>
      <c r="F73" s="7"/>
      <c r="G73" s="7"/>
      <c r="H73" s="7"/>
      <c r="I73" s="7"/>
      <c r="J73" s="7"/>
      <c r="K73" s="7"/>
      <c r="L73" s="7"/>
    </row>
    <row r="74" spans="1:12" ht="20.100000000000001" customHeight="1" x14ac:dyDescent="0.2">
      <c r="A74" s="7"/>
      <c r="B74" s="7"/>
      <c r="C74" s="7"/>
      <c r="D74" s="7"/>
      <c r="E74" s="7"/>
      <c r="F74" s="7"/>
      <c r="G74" s="7"/>
      <c r="H74" s="7"/>
      <c r="I74" s="7"/>
      <c r="J74" s="7"/>
      <c r="K74" s="7"/>
      <c r="L74" s="7"/>
    </row>
    <row r="75" spans="1:12" ht="20.100000000000001" customHeight="1" x14ac:dyDescent="0.2">
      <c r="A75" s="7"/>
      <c r="B75" s="7"/>
      <c r="C75" s="7"/>
      <c r="D75" s="7"/>
      <c r="E75" s="7"/>
      <c r="F75" s="7"/>
      <c r="G75" s="7"/>
      <c r="H75" s="7"/>
      <c r="I75" s="7"/>
      <c r="J75" s="7"/>
      <c r="K75" s="7"/>
      <c r="L75" s="7"/>
    </row>
    <row r="76" spans="1:12" ht="20.100000000000001" customHeight="1" x14ac:dyDescent="0.2">
      <c r="A76" s="7"/>
      <c r="B76" s="7"/>
      <c r="C76" s="7"/>
      <c r="D76" s="7"/>
      <c r="E76" s="7"/>
      <c r="F76" s="7"/>
      <c r="G76" s="7"/>
      <c r="H76" s="7"/>
      <c r="I76" s="7"/>
      <c r="J76" s="7"/>
      <c r="K76" s="7"/>
      <c r="L76" s="7"/>
    </row>
    <row r="77" spans="1:12" ht="20.100000000000001" customHeight="1" x14ac:dyDescent="0.2">
      <c r="A77" s="7"/>
      <c r="B77" s="7"/>
      <c r="C77" s="7"/>
      <c r="D77" s="7"/>
      <c r="E77" s="7"/>
      <c r="F77" s="7"/>
      <c r="G77" s="7"/>
      <c r="H77" s="7"/>
      <c r="I77" s="7"/>
      <c r="J77" s="7"/>
      <c r="K77" s="7"/>
      <c r="L77" s="7"/>
    </row>
    <row r="78" spans="1:12" ht="20.100000000000001" customHeight="1" x14ac:dyDescent="0.2">
      <c r="A78" s="7"/>
      <c r="B78" s="7"/>
      <c r="C78" s="7"/>
      <c r="D78" s="7"/>
      <c r="E78" s="7"/>
      <c r="F78" s="7"/>
      <c r="G78" s="7"/>
      <c r="H78" s="7"/>
      <c r="I78" s="7"/>
      <c r="J78" s="7"/>
      <c r="K78" s="7"/>
      <c r="L78" s="7"/>
    </row>
    <row r="79" spans="1:12" ht="20.100000000000001" customHeight="1" x14ac:dyDescent="0.2">
      <c r="A79" s="7"/>
      <c r="B79" s="7"/>
      <c r="C79" s="7"/>
      <c r="D79" s="7"/>
      <c r="E79" s="7"/>
      <c r="F79" s="7"/>
      <c r="G79" s="7"/>
      <c r="H79" s="7"/>
      <c r="I79" s="7"/>
      <c r="J79" s="7"/>
      <c r="K79" s="7"/>
      <c r="L79" s="7"/>
    </row>
    <row r="80" spans="1:12" ht="20.100000000000001" customHeight="1" x14ac:dyDescent="0.2">
      <c r="A80" s="7"/>
      <c r="B80" s="7"/>
      <c r="C80" s="7"/>
      <c r="D80" s="7"/>
      <c r="E80" s="7"/>
      <c r="F80" s="7"/>
      <c r="G80" s="7"/>
      <c r="H80" s="7"/>
      <c r="I80" s="7"/>
      <c r="J80" s="7"/>
      <c r="K80" s="7"/>
      <c r="L80" s="7"/>
    </row>
    <row r="81" s="7" customFormat="1" ht="20.100000000000001" customHeight="1" x14ac:dyDescent="0.2"/>
    <row r="82" s="7" customFormat="1" ht="20.100000000000001" customHeight="1" x14ac:dyDescent="0.2"/>
    <row r="83" s="7" customFormat="1" ht="20.100000000000001" customHeight="1" x14ac:dyDescent="0.2"/>
    <row r="84" s="7" customFormat="1" ht="20.100000000000001" customHeight="1" x14ac:dyDescent="0.2"/>
    <row r="85" s="7" customFormat="1" ht="20.100000000000001" customHeight="1" x14ac:dyDescent="0.2"/>
    <row r="86" s="7" customFormat="1" ht="20.100000000000001" customHeight="1" x14ac:dyDescent="0.2"/>
    <row r="87" s="7" customFormat="1" ht="20.100000000000001" customHeight="1" x14ac:dyDescent="0.2"/>
    <row r="88" s="7" customFormat="1" ht="20.100000000000001" customHeight="1" x14ac:dyDescent="0.2"/>
    <row r="89" s="7" customFormat="1" ht="20.100000000000001" customHeight="1" x14ac:dyDescent="0.2"/>
    <row r="90" s="7" customFormat="1" ht="20.100000000000001" customHeight="1" x14ac:dyDescent="0.2"/>
    <row r="91" s="7" customFormat="1" ht="20.100000000000001" customHeight="1" x14ac:dyDescent="0.2"/>
    <row r="92" s="7" customFormat="1" ht="20.100000000000001" customHeight="1" x14ac:dyDescent="0.2"/>
    <row r="93" s="7" customFormat="1" ht="20.100000000000001" customHeight="1" x14ac:dyDescent="0.2"/>
    <row r="94" s="7" customFormat="1" ht="20.100000000000001" customHeight="1" x14ac:dyDescent="0.2"/>
    <row r="95" s="7" customFormat="1" ht="20.100000000000001" customHeight="1" x14ac:dyDescent="0.2"/>
    <row r="96" s="7" customFormat="1" ht="20.100000000000001" customHeight="1" x14ac:dyDescent="0.2"/>
    <row r="97" s="7" customFormat="1" ht="20.100000000000001" customHeight="1" x14ac:dyDescent="0.2"/>
    <row r="98" s="7" customFormat="1" ht="20.100000000000001" customHeight="1" x14ac:dyDescent="0.2"/>
    <row r="99" s="7" customFormat="1" ht="20.100000000000001" customHeight="1" x14ac:dyDescent="0.2"/>
    <row r="100" s="7" customFormat="1" ht="20.100000000000001" customHeight="1" x14ac:dyDescent="0.2"/>
    <row r="101" s="7" customFormat="1" ht="20.100000000000001" customHeight="1" x14ac:dyDescent="0.2"/>
    <row r="102" s="7" customFormat="1" ht="20.100000000000001" customHeight="1" x14ac:dyDescent="0.2"/>
    <row r="103" s="7" customFormat="1" ht="20.100000000000001" customHeight="1" x14ac:dyDescent="0.2"/>
    <row r="104" s="7" customFormat="1" ht="20.100000000000001" customHeight="1" x14ac:dyDescent="0.2"/>
    <row r="105" s="7" customFormat="1" ht="20.100000000000001" customHeight="1" x14ac:dyDescent="0.2"/>
    <row r="106" s="7" customFormat="1" ht="20.100000000000001" customHeight="1" x14ac:dyDescent="0.2"/>
    <row r="107" s="7" customFormat="1" ht="20.100000000000001" customHeight="1" x14ac:dyDescent="0.2"/>
    <row r="108" s="7" customFormat="1" ht="20.100000000000001" customHeight="1" x14ac:dyDescent="0.2"/>
    <row r="109" s="7" customFormat="1" ht="20.100000000000001" customHeight="1" x14ac:dyDescent="0.2"/>
    <row r="110" s="7" customFormat="1" ht="20.100000000000001" customHeight="1" x14ac:dyDescent="0.2"/>
    <row r="111" s="7" customFormat="1" ht="20.100000000000001" customHeight="1" x14ac:dyDescent="0.2"/>
    <row r="112" s="7" customFormat="1" ht="20.100000000000001" customHeight="1" x14ac:dyDescent="0.2"/>
    <row r="113" s="7" customFormat="1" ht="20.100000000000001" customHeight="1" x14ac:dyDescent="0.2"/>
    <row r="114" s="7" customFormat="1" ht="20.100000000000001" customHeight="1" x14ac:dyDescent="0.2"/>
    <row r="115" s="7" customFormat="1" ht="20.100000000000001" customHeight="1" x14ac:dyDescent="0.2"/>
    <row r="116" s="7" customFormat="1" ht="20.100000000000001" customHeight="1" x14ac:dyDescent="0.2"/>
    <row r="117" s="7" customFormat="1" ht="20.100000000000001" customHeight="1" x14ac:dyDescent="0.2"/>
    <row r="118" s="7" customFormat="1" ht="20.100000000000001" customHeight="1" x14ac:dyDescent="0.2"/>
    <row r="119" s="7" customFormat="1" ht="20.100000000000001" customHeight="1" x14ac:dyDescent="0.2"/>
    <row r="120" s="7" customFormat="1" ht="20.100000000000001" customHeight="1" x14ac:dyDescent="0.2"/>
    <row r="121" s="7" customFormat="1" ht="20.100000000000001" customHeight="1" x14ac:dyDescent="0.2"/>
    <row r="122" s="7" customFormat="1" ht="20.100000000000001" customHeight="1" x14ac:dyDescent="0.2"/>
    <row r="123" s="7" customFormat="1" ht="20.100000000000001" customHeight="1" x14ac:dyDescent="0.2"/>
    <row r="124" s="7" customFormat="1" ht="20.100000000000001" customHeight="1" x14ac:dyDescent="0.2"/>
    <row r="125" s="7" customFormat="1" ht="20.100000000000001" customHeigh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sheetData>
  <mergeCells count="43">
    <mergeCell ref="A69:L69"/>
    <mergeCell ref="E39:E43"/>
    <mergeCell ref="E45:E49"/>
    <mergeCell ref="E51:E55"/>
    <mergeCell ref="E57:E61"/>
    <mergeCell ref="E63:E67"/>
    <mergeCell ref="K10:K14"/>
    <mergeCell ref="A34:L34"/>
    <mergeCell ref="L22:L26"/>
    <mergeCell ref="E28:E32"/>
    <mergeCell ref="F28:F32"/>
    <mergeCell ref="H28:H32"/>
    <mergeCell ref="I28:I32"/>
    <mergeCell ref="J28:J32"/>
    <mergeCell ref="K28:K32"/>
    <mergeCell ref="L28:L32"/>
    <mergeCell ref="E22:E26"/>
    <mergeCell ref="F22:F26"/>
    <mergeCell ref="H22:H26"/>
    <mergeCell ref="I22:I26"/>
    <mergeCell ref="J22:J26"/>
    <mergeCell ref="K22:K26"/>
    <mergeCell ref="E10:E14"/>
    <mergeCell ref="F10:F14"/>
    <mergeCell ref="H10:H14"/>
    <mergeCell ref="I10:I14"/>
    <mergeCell ref="J10:J14"/>
    <mergeCell ref="A37:F37"/>
    <mergeCell ref="K4:K8"/>
    <mergeCell ref="L4:L8"/>
    <mergeCell ref="E4:E8"/>
    <mergeCell ref="F4:F8"/>
    <mergeCell ref="H4:H8"/>
    <mergeCell ref="I4:I8"/>
    <mergeCell ref="J4:J8"/>
    <mergeCell ref="L10:L14"/>
    <mergeCell ref="E16:E20"/>
    <mergeCell ref="F16:F20"/>
    <mergeCell ref="H16:H20"/>
    <mergeCell ref="I16:I20"/>
    <mergeCell ref="J16:J20"/>
    <mergeCell ref="K16:K20"/>
    <mergeCell ref="L16:L20"/>
  </mergeCells>
  <printOptions horizontalCentered="1"/>
  <pageMargins left="0.7" right="0.7" top="1.25" bottom="0.75" header="0.3" footer="0.3"/>
  <pageSetup scale="37" orientation="landscape" r:id="rId1"/>
  <headerFooter>
    <oddHeader xml:space="preserve">&amp;C&amp;20Study B05897
Test #2
</oddHeader>
    <oddFooter>Page &amp;P of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96ABF-5548-4B8D-9AE7-34FD0B71271F}">
  <dimension ref="A1:P219"/>
  <sheetViews>
    <sheetView zoomScale="60" zoomScaleNormal="60" zoomScaleSheetLayoutView="70" workbookViewId="0">
      <selection activeCell="E9" sqref="E9:L9"/>
    </sheetView>
  </sheetViews>
  <sheetFormatPr defaultColWidth="9.140625" defaultRowHeight="15" x14ac:dyDescent="0.2"/>
  <cols>
    <col min="1" max="1" width="57.42578125" style="3" customWidth="1"/>
    <col min="2" max="2" width="27.28515625" style="3" bestFit="1" customWidth="1"/>
    <col min="3" max="3" width="24.28515625" style="3" bestFit="1" customWidth="1"/>
    <col min="4" max="4" width="27" style="3" customWidth="1"/>
    <col min="5" max="6" width="17" style="3" customWidth="1"/>
    <col min="7" max="7" width="20.5703125" style="2" customWidth="1"/>
    <col min="8" max="8" width="16.42578125" style="4" customWidth="1"/>
    <col min="9" max="9" width="16.28515625" style="5" bestFit="1" customWidth="1"/>
    <col min="10" max="10" width="25.5703125" style="2" customWidth="1"/>
    <col min="11" max="11" width="14.42578125" style="2" customWidth="1"/>
    <col min="12" max="12" width="18.5703125" style="2" customWidth="1"/>
    <col min="13" max="16384" width="9.140625" style="7"/>
  </cols>
  <sheetData>
    <row r="1" spans="1:16" ht="18" x14ac:dyDescent="0.25">
      <c r="A1" s="105" t="s">
        <v>167</v>
      </c>
    </row>
    <row r="2" spans="1:16" ht="15.75" thickBot="1" x14ac:dyDescent="0.25"/>
    <row r="3" spans="1:16" s="1" customFormat="1" ht="66" customHeight="1" thickTop="1" thickBot="1" x14ac:dyDescent="0.3">
      <c r="A3" s="17" t="s">
        <v>60</v>
      </c>
      <c r="B3" s="18" t="s">
        <v>61</v>
      </c>
      <c r="C3" s="18" t="s">
        <v>62</v>
      </c>
      <c r="D3" s="18" t="s">
        <v>63</v>
      </c>
      <c r="E3" s="18" t="s">
        <v>64</v>
      </c>
      <c r="F3" s="18" t="s">
        <v>65</v>
      </c>
      <c r="G3" s="19" t="s">
        <v>66</v>
      </c>
      <c r="H3" s="20" t="s">
        <v>67</v>
      </c>
      <c r="I3" s="21" t="s">
        <v>68</v>
      </c>
      <c r="J3" s="22" t="s">
        <v>69</v>
      </c>
      <c r="K3" s="21" t="s">
        <v>20</v>
      </c>
      <c r="L3" s="23" t="s">
        <v>48</v>
      </c>
    </row>
    <row r="4" spans="1:16" s="96" customFormat="1" ht="20.100000000000001" customHeight="1" thickTop="1" x14ac:dyDescent="0.2">
      <c r="A4" s="91" t="s">
        <v>168</v>
      </c>
      <c r="B4" s="115">
        <v>253000</v>
      </c>
      <c r="C4" s="115"/>
      <c r="D4" s="115"/>
      <c r="E4" s="170" t="e">
        <f>AVERAGE(D4:D8)</f>
        <v>#DIV/0!</v>
      </c>
      <c r="F4" s="170" t="e">
        <f>STDEV(D4:D8)</f>
        <v>#DIV/0!</v>
      </c>
      <c r="G4" s="117" t="e">
        <f t="shared" ref="G4:G33" si="0">LOG(D4)</f>
        <v>#NUM!</v>
      </c>
      <c r="H4" s="172" t="e">
        <f>AVERAGE(G4:G8)</f>
        <v>#NUM!</v>
      </c>
      <c r="I4" s="174" t="e">
        <f>STDEV(G4:G8)^2</f>
        <v>#NUM!</v>
      </c>
      <c r="J4" s="164" t="e">
        <f>P5-H4</f>
        <v>#NUM!</v>
      </c>
      <c r="K4" s="176" t="e">
        <f>SQRT(I4)/SQRT(5)</f>
        <v>#NUM!</v>
      </c>
      <c r="L4" s="158" t="e">
        <f>1.96*K4</f>
        <v>#NUM!</v>
      </c>
    </row>
    <row r="5" spans="1:16" s="96" customFormat="1" ht="20.100000000000001" customHeight="1" x14ac:dyDescent="0.2">
      <c r="A5" s="93" t="s">
        <v>169</v>
      </c>
      <c r="B5" s="116">
        <v>253000</v>
      </c>
      <c r="C5" s="116"/>
      <c r="D5" s="116"/>
      <c r="E5" s="171"/>
      <c r="F5" s="171"/>
      <c r="G5" s="118" t="e">
        <f t="shared" si="0"/>
        <v>#NUM!</v>
      </c>
      <c r="H5" s="173"/>
      <c r="I5" s="175"/>
      <c r="J5" s="165"/>
      <c r="K5" s="177"/>
      <c r="L5" s="159"/>
      <c r="O5" s="103" t="s">
        <v>72</v>
      </c>
      <c r="P5" s="96">
        <f>LOG(B4)</f>
        <v>5.4031205211758175</v>
      </c>
    </row>
    <row r="6" spans="1:16" s="96" customFormat="1" ht="20.100000000000001" customHeight="1" x14ac:dyDescent="0.2">
      <c r="A6" s="93" t="s">
        <v>170</v>
      </c>
      <c r="B6" s="116">
        <v>253000</v>
      </c>
      <c r="C6" s="116"/>
      <c r="D6" s="116"/>
      <c r="E6" s="171"/>
      <c r="F6" s="171"/>
      <c r="G6" s="118" t="e">
        <f t="shared" si="0"/>
        <v>#NUM!</v>
      </c>
      <c r="H6" s="173"/>
      <c r="I6" s="175"/>
      <c r="J6" s="165"/>
      <c r="K6" s="177"/>
      <c r="L6" s="159"/>
    </row>
    <row r="7" spans="1:16" s="96" customFormat="1" ht="20.100000000000001" customHeight="1" x14ac:dyDescent="0.2">
      <c r="A7" s="93" t="s">
        <v>171</v>
      </c>
      <c r="B7" s="116">
        <v>253000</v>
      </c>
      <c r="C7" s="116"/>
      <c r="D7" s="116"/>
      <c r="E7" s="171"/>
      <c r="F7" s="171"/>
      <c r="G7" s="118" t="e">
        <f t="shared" si="0"/>
        <v>#NUM!</v>
      </c>
      <c r="H7" s="173"/>
      <c r="I7" s="175"/>
      <c r="J7" s="165"/>
      <c r="K7" s="177"/>
      <c r="L7" s="159"/>
    </row>
    <row r="8" spans="1:16" s="96" customFormat="1" ht="19.5" customHeight="1" thickBot="1" x14ac:dyDescent="0.25">
      <c r="A8" s="93" t="s">
        <v>172</v>
      </c>
      <c r="B8" s="116">
        <v>253000</v>
      </c>
      <c r="C8" s="116"/>
      <c r="D8" s="116"/>
      <c r="E8" s="171"/>
      <c r="F8" s="171"/>
      <c r="G8" s="118" t="e">
        <f t="shared" si="0"/>
        <v>#NUM!</v>
      </c>
      <c r="H8" s="173"/>
      <c r="I8" s="175"/>
      <c r="J8" s="165"/>
      <c r="K8" s="177"/>
      <c r="L8" s="159"/>
    </row>
    <row r="9" spans="1:16" s="96" customFormat="1" ht="19.5" customHeight="1" thickBot="1" x14ac:dyDescent="0.25">
      <c r="A9" s="97" t="s">
        <v>173</v>
      </c>
      <c r="B9" s="98">
        <v>0</v>
      </c>
      <c r="C9" s="98" t="s">
        <v>77</v>
      </c>
      <c r="D9" s="98">
        <v>0</v>
      </c>
      <c r="E9" s="13"/>
      <c r="F9" s="13"/>
      <c r="G9" s="14" t="e">
        <f t="shared" si="0"/>
        <v>#NUM!</v>
      </c>
      <c r="H9" s="9"/>
      <c r="I9" s="148"/>
      <c r="J9" s="144"/>
      <c r="K9" s="145"/>
      <c r="L9" s="146"/>
    </row>
    <row r="10" spans="1:16" s="2" customFormat="1" ht="20.100000000000001" customHeight="1" thickTop="1" x14ac:dyDescent="0.2">
      <c r="A10" s="24" t="s">
        <v>174</v>
      </c>
      <c r="B10" s="111">
        <v>253000</v>
      </c>
      <c r="C10" s="111"/>
      <c r="D10" s="111"/>
      <c r="E10" s="160" t="e">
        <f>AVERAGE(D10:D14)</f>
        <v>#DIV/0!</v>
      </c>
      <c r="F10" s="160" t="e">
        <f>STDEV(D10:D14)</f>
        <v>#DIV/0!</v>
      </c>
      <c r="G10" s="113" t="e">
        <f t="shared" si="0"/>
        <v>#NUM!</v>
      </c>
      <c r="H10" s="162" t="e">
        <f>AVERAGE(G10:G14)</f>
        <v>#NUM!</v>
      </c>
      <c r="I10" s="162" t="e">
        <f>STDEV(G10:G14)^2</f>
        <v>#NUM!</v>
      </c>
      <c r="J10" s="164" t="e">
        <f>$H$4-H10</f>
        <v>#NUM!</v>
      </c>
      <c r="K10" s="166" t="e">
        <f>SQRT(I10)/SQRT(5)</f>
        <v>#NUM!</v>
      </c>
      <c r="L10" s="168" t="e">
        <f>1.96*K10</f>
        <v>#NUM!</v>
      </c>
    </row>
    <row r="11" spans="1:16" s="2" customFormat="1" ht="20.100000000000001" customHeight="1" x14ac:dyDescent="0.2">
      <c r="A11" s="25" t="s">
        <v>175</v>
      </c>
      <c r="B11" s="112">
        <v>253000</v>
      </c>
      <c r="C11" s="112"/>
      <c r="D11" s="112"/>
      <c r="E11" s="161"/>
      <c r="F11" s="161"/>
      <c r="G11" s="114" t="e">
        <f t="shared" si="0"/>
        <v>#NUM!</v>
      </c>
      <c r="H11" s="163"/>
      <c r="I11" s="163"/>
      <c r="J11" s="165"/>
      <c r="K11" s="167"/>
      <c r="L11" s="169"/>
    </row>
    <row r="12" spans="1:16" s="2" customFormat="1" ht="20.100000000000001" customHeight="1" x14ac:dyDescent="0.2">
      <c r="A12" s="25" t="s">
        <v>176</v>
      </c>
      <c r="B12" s="112">
        <v>253000</v>
      </c>
      <c r="C12" s="112"/>
      <c r="D12" s="112"/>
      <c r="E12" s="161"/>
      <c r="F12" s="161"/>
      <c r="G12" s="114" t="e">
        <f t="shared" si="0"/>
        <v>#NUM!</v>
      </c>
      <c r="H12" s="163"/>
      <c r="I12" s="163"/>
      <c r="J12" s="165"/>
      <c r="K12" s="167"/>
      <c r="L12" s="169"/>
    </row>
    <row r="13" spans="1:16" s="2" customFormat="1" ht="20.100000000000001" customHeight="1" x14ac:dyDescent="0.2">
      <c r="A13" s="25" t="s">
        <v>177</v>
      </c>
      <c r="B13" s="112">
        <v>253000</v>
      </c>
      <c r="C13" s="108"/>
      <c r="D13" s="112"/>
      <c r="E13" s="161"/>
      <c r="F13" s="161"/>
      <c r="G13" s="114" t="e">
        <f t="shared" si="0"/>
        <v>#NUM!</v>
      </c>
      <c r="H13" s="163"/>
      <c r="I13" s="163"/>
      <c r="J13" s="165"/>
      <c r="K13" s="167"/>
      <c r="L13" s="169"/>
    </row>
    <row r="14" spans="1:16" ht="20.100000000000001" customHeight="1" thickBot="1" x14ac:dyDescent="0.25">
      <c r="A14" s="25" t="s">
        <v>178</v>
      </c>
      <c r="B14" s="112">
        <v>253000</v>
      </c>
      <c r="C14" s="112"/>
      <c r="D14" s="112"/>
      <c r="E14" s="161"/>
      <c r="F14" s="161"/>
      <c r="G14" s="114" t="e">
        <f t="shared" si="0"/>
        <v>#NUM!</v>
      </c>
      <c r="H14" s="163"/>
      <c r="I14" s="163"/>
      <c r="J14" s="165"/>
      <c r="K14" s="167"/>
      <c r="L14" s="169"/>
    </row>
    <row r="15" spans="1:16" ht="20.100000000000001" customHeight="1" thickBot="1" x14ac:dyDescent="0.25">
      <c r="A15" s="26" t="s">
        <v>179</v>
      </c>
      <c r="B15" s="8">
        <v>0</v>
      </c>
      <c r="C15" s="8" t="s">
        <v>77</v>
      </c>
      <c r="D15" s="8">
        <v>0</v>
      </c>
      <c r="E15" s="13"/>
      <c r="F15" s="13"/>
      <c r="G15" s="14" t="e">
        <f t="shared" si="0"/>
        <v>#NUM!</v>
      </c>
      <c r="H15" s="9"/>
      <c r="I15" s="9"/>
      <c r="J15" s="10"/>
      <c r="K15" s="11"/>
      <c r="L15" s="27"/>
    </row>
    <row r="16" spans="1:16" s="2" customFormat="1" ht="20.100000000000001" customHeight="1" thickTop="1" x14ac:dyDescent="0.2">
      <c r="A16" s="24" t="s">
        <v>180</v>
      </c>
      <c r="B16" s="111">
        <v>253000</v>
      </c>
      <c r="C16" s="107"/>
      <c r="D16" s="107"/>
      <c r="E16" s="160" t="e">
        <f>AVERAGE(D16:D20)</f>
        <v>#DIV/0!</v>
      </c>
      <c r="F16" s="160" t="e">
        <f>STDEV(D16:D20)</f>
        <v>#DIV/0!</v>
      </c>
      <c r="G16" s="113" t="e">
        <f t="shared" si="0"/>
        <v>#NUM!</v>
      </c>
      <c r="H16" s="162" t="e">
        <f>AVERAGE(G16:G20)</f>
        <v>#NUM!</v>
      </c>
      <c r="I16" s="162" t="e">
        <f>STDEV(G16:G20)^2</f>
        <v>#NUM!</v>
      </c>
      <c r="J16" s="164" t="e">
        <f>$H$4-H16</f>
        <v>#NUM!</v>
      </c>
      <c r="K16" s="166" t="e">
        <f>SQRT(I16)/SQRT(5)</f>
        <v>#NUM!</v>
      </c>
      <c r="L16" s="168" t="e">
        <f>1.96*K16</f>
        <v>#NUM!</v>
      </c>
    </row>
    <row r="17" spans="1:12" s="2" customFormat="1" ht="20.100000000000001" customHeight="1" x14ac:dyDescent="0.2">
      <c r="A17" s="25" t="s">
        <v>181</v>
      </c>
      <c r="B17" s="112">
        <v>253000</v>
      </c>
      <c r="C17" s="108"/>
      <c r="D17" s="108"/>
      <c r="E17" s="161"/>
      <c r="F17" s="161"/>
      <c r="G17" s="114" t="e">
        <f t="shared" si="0"/>
        <v>#NUM!</v>
      </c>
      <c r="H17" s="163"/>
      <c r="I17" s="163"/>
      <c r="J17" s="165"/>
      <c r="K17" s="167"/>
      <c r="L17" s="169"/>
    </row>
    <row r="18" spans="1:12" s="2" customFormat="1" ht="20.100000000000001" customHeight="1" x14ac:dyDescent="0.2">
      <c r="A18" s="25" t="s">
        <v>182</v>
      </c>
      <c r="B18" s="112">
        <v>253000</v>
      </c>
      <c r="C18" s="108"/>
      <c r="D18" s="108"/>
      <c r="E18" s="161"/>
      <c r="F18" s="161"/>
      <c r="G18" s="114" t="e">
        <f t="shared" si="0"/>
        <v>#NUM!</v>
      </c>
      <c r="H18" s="163"/>
      <c r="I18" s="163"/>
      <c r="J18" s="165"/>
      <c r="K18" s="167"/>
      <c r="L18" s="169"/>
    </row>
    <row r="19" spans="1:12" s="2" customFormat="1" ht="20.100000000000001" customHeight="1" x14ac:dyDescent="0.2">
      <c r="A19" s="25" t="s">
        <v>183</v>
      </c>
      <c r="B19" s="112">
        <v>253000</v>
      </c>
      <c r="C19" s="108"/>
      <c r="D19" s="108"/>
      <c r="E19" s="161"/>
      <c r="F19" s="161"/>
      <c r="G19" s="114" t="e">
        <f t="shared" si="0"/>
        <v>#NUM!</v>
      </c>
      <c r="H19" s="163"/>
      <c r="I19" s="163"/>
      <c r="J19" s="165"/>
      <c r="K19" s="167"/>
      <c r="L19" s="169"/>
    </row>
    <row r="20" spans="1:12" ht="20.100000000000001" customHeight="1" thickBot="1" x14ac:dyDescent="0.25">
      <c r="A20" s="25" t="s">
        <v>184</v>
      </c>
      <c r="B20" s="112">
        <v>253000</v>
      </c>
      <c r="C20" s="108"/>
      <c r="D20" s="108"/>
      <c r="E20" s="161"/>
      <c r="F20" s="161"/>
      <c r="G20" s="114" t="e">
        <f t="shared" si="0"/>
        <v>#NUM!</v>
      </c>
      <c r="H20" s="163"/>
      <c r="I20" s="163"/>
      <c r="J20" s="165"/>
      <c r="K20" s="167"/>
      <c r="L20" s="169"/>
    </row>
    <row r="21" spans="1:12" ht="20.100000000000001" customHeight="1" thickBot="1" x14ac:dyDescent="0.25">
      <c r="A21" s="26" t="s">
        <v>185</v>
      </c>
      <c r="B21" s="8">
        <v>0</v>
      </c>
      <c r="C21" s="16"/>
      <c r="D21" s="16"/>
      <c r="E21" s="13"/>
      <c r="F21" s="13"/>
      <c r="G21" s="14" t="e">
        <f t="shared" si="0"/>
        <v>#NUM!</v>
      </c>
      <c r="H21" s="9"/>
      <c r="I21" s="9"/>
      <c r="J21" s="10"/>
      <c r="K21" s="11"/>
      <c r="L21" s="27"/>
    </row>
    <row r="22" spans="1:12" s="2" customFormat="1" ht="20.100000000000001" customHeight="1" thickTop="1" x14ac:dyDescent="0.2">
      <c r="A22" s="43" t="s">
        <v>186</v>
      </c>
      <c r="B22" s="111">
        <v>253000</v>
      </c>
      <c r="C22" s="107"/>
      <c r="D22" s="107"/>
      <c r="E22" s="182" t="e">
        <f>AVERAGE(D22:D26)</f>
        <v>#DIV/0!</v>
      </c>
      <c r="F22" s="182" t="e">
        <f>STDEV(D22:D26)</f>
        <v>#DIV/0!</v>
      </c>
      <c r="G22" s="109" t="e">
        <f t="shared" si="0"/>
        <v>#NUM!</v>
      </c>
      <c r="H22" s="184" t="e">
        <f>AVERAGE(G22:G26)</f>
        <v>#NUM!</v>
      </c>
      <c r="I22" s="184" t="e">
        <f>STDEV(G22:G26)^2</f>
        <v>#NUM!</v>
      </c>
      <c r="J22" s="164" t="e">
        <f>$H$4-H22</f>
        <v>#NUM!</v>
      </c>
      <c r="K22" s="178" t="e">
        <f>SQRT(I22)/SQRT(5)</f>
        <v>#NUM!</v>
      </c>
      <c r="L22" s="180" t="e">
        <f>1.96*K22</f>
        <v>#NUM!</v>
      </c>
    </row>
    <row r="23" spans="1:12" s="2" customFormat="1" ht="20.100000000000001" customHeight="1" x14ac:dyDescent="0.2">
      <c r="A23" s="44" t="s">
        <v>187</v>
      </c>
      <c r="B23" s="112">
        <v>253000</v>
      </c>
      <c r="C23" s="108"/>
      <c r="D23" s="108"/>
      <c r="E23" s="183"/>
      <c r="F23" s="183"/>
      <c r="G23" s="110" t="e">
        <f t="shared" si="0"/>
        <v>#NUM!</v>
      </c>
      <c r="H23" s="185"/>
      <c r="I23" s="185"/>
      <c r="J23" s="165"/>
      <c r="K23" s="179"/>
      <c r="L23" s="181"/>
    </row>
    <row r="24" spans="1:12" s="2" customFormat="1" ht="20.100000000000001" customHeight="1" x14ac:dyDescent="0.2">
      <c r="A24" s="44" t="s">
        <v>188</v>
      </c>
      <c r="B24" s="112">
        <v>253000</v>
      </c>
      <c r="C24" s="108"/>
      <c r="D24" s="108"/>
      <c r="E24" s="183"/>
      <c r="F24" s="183"/>
      <c r="G24" s="110" t="e">
        <f t="shared" si="0"/>
        <v>#NUM!</v>
      </c>
      <c r="H24" s="185"/>
      <c r="I24" s="185"/>
      <c r="J24" s="165"/>
      <c r="K24" s="179"/>
      <c r="L24" s="181"/>
    </row>
    <row r="25" spans="1:12" s="2" customFormat="1" ht="20.100000000000001" customHeight="1" x14ac:dyDescent="0.2">
      <c r="A25" s="44" t="s">
        <v>189</v>
      </c>
      <c r="B25" s="112">
        <v>253000</v>
      </c>
      <c r="C25" s="108"/>
      <c r="D25" s="108"/>
      <c r="E25" s="183"/>
      <c r="F25" s="183"/>
      <c r="G25" s="110" t="e">
        <f t="shared" si="0"/>
        <v>#NUM!</v>
      </c>
      <c r="H25" s="185"/>
      <c r="I25" s="185"/>
      <c r="J25" s="165"/>
      <c r="K25" s="179"/>
      <c r="L25" s="181"/>
    </row>
    <row r="26" spans="1:12" ht="20.100000000000001" customHeight="1" thickBot="1" x14ac:dyDescent="0.25">
      <c r="A26" s="44" t="s">
        <v>190</v>
      </c>
      <c r="B26" s="112">
        <v>253000</v>
      </c>
      <c r="C26" s="108"/>
      <c r="D26" s="108"/>
      <c r="E26" s="183"/>
      <c r="F26" s="183"/>
      <c r="G26" s="110" t="e">
        <f t="shared" si="0"/>
        <v>#NUM!</v>
      </c>
      <c r="H26" s="185"/>
      <c r="I26" s="185"/>
      <c r="J26" s="165"/>
      <c r="K26" s="179"/>
      <c r="L26" s="181"/>
    </row>
    <row r="27" spans="1:12" ht="20.100000000000001" customHeight="1" thickBot="1" x14ac:dyDescent="0.25">
      <c r="A27" s="45" t="s">
        <v>191</v>
      </c>
      <c r="B27" s="8">
        <v>0</v>
      </c>
      <c r="C27" s="16" t="s">
        <v>77</v>
      </c>
      <c r="D27" s="16">
        <v>0</v>
      </c>
      <c r="E27" s="13"/>
      <c r="F27" s="13"/>
      <c r="G27" s="14" t="e">
        <f t="shared" si="0"/>
        <v>#NUM!</v>
      </c>
      <c r="H27" s="9"/>
      <c r="I27" s="9"/>
      <c r="J27" s="10"/>
      <c r="K27" s="11"/>
      <c r="L27" s="27"/>
    </row>
    <row r="28" spans="1:12" s="2" customFormat="1" ht="20.100000000000001" customHeight="1" thickTop="1" x14ac:dyDescent="0.2">
      <c r="A28" s="43" t="s">
        <v>192</v>
      </c>
      <c r="B28" s="111">
        <v>253000</v>
      </c>
      <c r="C28" s="107"/>
      <c r="D28" s="107"/>
      <c r="E28" s="182" t="e">
        <f>AVERAGE(D28:D32)</f>
        <v>#DIV/0!</v>
      </c>
      <c r="F28" s="182" t="e">
        <f>STDEV(D28:D32)</f>
        <v>#DIV/0!</v>
      </c>
      <c r="G28" s="109" t="e">
        <f t="shared" si="0"/>
        <v>#NUM!</v>
      </c>
      <c r="H28" s="184" t="e">
        <f>AVERAGE(G28:G32)</f>
        <v>#NUM!</v>
      </c>
      <c r="I28" s="184" t="e">
        <f>STDEV(G28:G32)^2</f>
        <v>#NUM!</v>
      </c>
      <c r="J28" s="164" t="e">
        <f>$H$4-H28</f>
        <v>#NUM!</v>
      </c>
      <c r="K28" s="178" t="e">
        <f>SQRT(I28)/SQRT(5)</f>
        <v>#NUM!</v>
      </c>
      <c r="L28" s="180" t="e">
        <f>1.96*K28</f>
        <v>#NUM!</v>
      </c>
    </row>
    <row r="29" spans="1:12" s="2" customFormat="1" ht="20.100000000000001" customHeight="1" x14ac:dyDescent="0.2">
      <c r="A29" s="44" t="s">
        <v>193</v>
      </c>
      <c r="B29" s="112">
        <v>253000</v>
      </c>
      <c r="C29" s="108"/>
      <c r="D29" s="108"/>
      <c r="E29" s="183"/>
      <c r="F29" s="183"/>
      <c r="G29" s="110" t="e">
        <f t="shared" si="0"/>
        <v>#NUM!</v>
      </c>
      <c r="H29" s="185"/>
      <c r="I29" s="185"/>
      <c r="J29" s="165"/>
      <c r="K29" s="179"/>
      <c r="L29" s="181"/>
    </row>
    <row r="30" spans="1:12" s="2" customFormat="1" ht="20.100000000000001" customHeight="1" x14ac:dyDescent="0.2">
      <c r="A30" s="44" t="s">
        <v>194</v>
      </c>
      <c r="B30" s="112">
        <v>253000</v>
      </c>
      <c r="C30" s="108"/>
      <c r="D30" s="108"/>
      <c r="E30" s="183"/>
      <c r="F30" s="183"/>
      <c r="G30" s="110" t="e">
        <f t="shared" si="0"/>
        <v>#NUM!</v>
      </c>
      <c r="H30" s="185"/>
      <c r="I30" s="185"/>
      <c r="J30" s="165"/>
      <c r="K30" s="179"/>
      <c r="L30" s="181"/>
    </row>
    <row r="31" spans="1:12" s="2" customFormat="1" ht="20.100000000000001" customHeight="1" x14ac:dyDescent="0.2">
      <c r="A31" s="44" t="s">
        <v>195</v>
      </c>
      <c r="B31" s="112">
        <v>253000</v>
      </c>
      <c r="C31" s="108"/>
      <c r="D31" s="108"/>
      <c r="E31" s="183"/>
      <c r="F31" s="183"/>
      <c r="G31" s="110" t="e">
        <f t="shared" si="0"/>
        <v>#NUM!</v>
      </c>
      <c r="H31" s="185"/>
      <c r="I31" s="185"/>
      <c r="J31" s="165"/>
      <c r="K31" s="179"/>
      <c r="L31" s="181"/>
    </row>
    <row r="32" spans="1:12" ht="20.100000000000001" customHeight="1" thickBot="1" x14ac:dyDescent="0.25">
      <c r="A32" s="44" t="s">
        <v>196</v>
      </c>
      <c r="B32" s="112">
        <v>253000</v>
      </c>
      <c r="C32" s="36"/>
      <c r="D32" s="108"/>
      <c r="E32" s="183"/>
      <c r="F32" s="183"/>
      <c r="G32" s="110" t="e">
        <f t="shared" si="0"/>
        <v>#NUM!</v>
      </c>
      <c r="H32" s="185"/>
      <c r="I32" s="185"/>
      <c r="J32" s="165"/>
      <c r="K32" s="179"/>
      <c r="L32" s="181"/>
    </row>
    <row r="33" spans="1:12" ht="20.100000000000001" customHeight="1" x14ac:dyDescent="0.2">
      <c r="A33" s="45" t="s">
        <v>197</v>
      </c>
      <c r="B33" s="8">
        <v>0</v>
      </c>
      <c r="C33" s="15" t="s">
        <v>77</v>
      </c>
      <c r="D33" s="16">
        <v>0</v>
      </c>
      <c r="E33" s="13"/>
      <c r="F33" s="13"/>
      <c r="G33" s="14" t="e">
        <f t="shared" si="0"/>
        <v>#NUM!</v>
      </c>
      <c r="H33" s="9"/>
      <c r="I33" s="9"/>
      <c r="J33" s="10"/>
      <c r="K33" s="11"/>
      <c r="L33" s="27"/>
    </row>
    <row r="34" spans="1:12" ht="20.100000000000001" customHeight="1" x14ac:dyDescent="0.2">
      <c r="A34" s="7"/>
      <c r="B34" s="7"/>
      <c r="C34" s="7"/>
      <c r="D34" s="7"/>
      <c r="E34" s="7"/>
      <c r="F34" s="7"/>
      <c r="G34" s="7"/>
      <c r="H34" s="7"/>
      <c r="I34" s="7"/>
      <c r="J34" s="7"/>
      <c r="K34" s="7"/>
      <c r="L34" s="7"/>
    </row>
    <row r="35" spans="1:12" ht="20.100000000000001" customHeight="1" x14ac:dyDescent="0.2">
      <c r="A35" s="7"/>
      <c r="B35" s="7"/>
      <c r="C35" s="7"/>
      <c r="D35" s="7"/>
      <c r="E35" s="7"/>
      <c r="F35" s="7"/>
      <c r="G35" s="7"/>
      <c r="H35" s="7"/>
      <c r="I35" s="7"/>
      <c r="J35" s="7"/>
      <c r="K35" s="7"/>
      <c r="L35" s="7"/>
    </row>
    <row r="36" spans="1:12" ht="20.100000000000001" customHeight="1" x14ac:dyDescent="0.2">
      <c r="A36" s="7"/>
      <c r="B36" s="7"/>
      <c r="C36" s="7"/>
      <c r="D36" s="7"/>
      <c r="E36" s="7"/>
      <c r="F36" s="7"/>
      <c r="G36" s="7"/>
      <c r="H36" s="7"/>
      <c r="I36" s="7"/>
      <c r="J36" s="7"/>
      <c r="K36" s="7"/>
      <c r="L36" s="7"/>
    </row>
    <row r="37" spans="1:12" ht="20.100000000000001" customHeight="1" x14ac:dyDescent="0.2">
      <c r="A37" s="7"/>
      <c r="B37" s="7"/>
      <c r="C37" s="7"/>
      <c r="D37" s="7"/>
      <c r="E37" s="7"/>
      <c r="F37" s="7"/>
      <c r="G37" s="7"/>
      <c r="H37" s="7"/>
      <c r="I37" s="7"/>
      <c r="J37" s="7"/>
      <c r="K37" s="7"/>
      <c r="L37" s="7"/>
    </row>
    <row r="38" spans="1:12" ht="20.100000000000001" customHeight="1" x14ac:dyDescent="0.2">
      <c r="A38" s="7"/>
      <c r="B38" s="7"/>
      <c r="C38" s="7"/>
      <c r="D38" s="7"/>
      <c r="E38" s="7"/>
      <c r="F38" s="7"/>
      <c r="G38" s="7"/>
      <c r="H38" s="7"/>
      <c r="I38" s="7"/>
      <c r="J38" s="7"/>
      <c r="K38" s="7"/>
      <c r="L38" s="7"/>
    </row>
    <row r="39" spans="1:12" ht="20.100000000000001" customHeight="1" x14ac:dyDescent="0.2">
      <c r="A39" s="7"/>
      <c r="B39" s="7"/>
      <c r="C39" s="7"/>
      <c r="D39" s="7"/>
      <c r="E39" s="7"/>
      <c r="F39" s="7"/>
      <c r="G39" s="7"/>
      <c r="H39" s="7"/>
      <c r="I39" s="7"/>
      <c r="J39" s="7"/>
      <c r="K39" s="7"/>
      <c r="L39" s="7"/>
    </row>
    <row r="40" spans="1:12" ht="20.100000000000001" customHeight="1" x14ac:dyDescent="0.2">
      <c r="A40" s="7"/>
      <c r="B40" s="7"/>
      <c r="C40" s="7"/>
      <c r="D40" s="7"/>
      <c r="E40" s="7"/>
      <c r="F40" s="7"/>
      <c r="G40" s="7"/>
      <c r="H40" s="7"/>
      <c r="I40" s="7"/>
      <c r="J40" s="7"/>
      <c r="K40" s="7"/>
      <c r="L40" s="7"/>
    </row>
    <row r="41" spans="1:12" ht="20.100000000000001" customHeight="1" x14ac:dyDescent="0.2">
      <c r="A41" s="7"/>
      <c r="B41" s="7"/>
      <c r="C41" s="7"/>
      <c r="D41" s="7"/>
      <c r="E41" s="7"/>
      <c r="F41" s="7"/>
      <c r="G41" s="7"/>
      <c r="H41" s="7"/>
      <c r="I41" s="7"/>
      <c r="J41" s="7"/>
      <c r="K41" s="7"/>
      <c r="L41" s="7"/>
    </row>
    <row r="42" spans="1:12" ht="20.100000000000001" customHeight="1" x14ac:dyDescent="0.2">
      <c r="A42" s="7"/>
      <c r="B42" s="7"/>
      <c r="C42" s="7"/>
      <c r="D42" s="7"/>
      <c r="E42" s="7"/>
      <c r="F42" s="7"/>
      <c r="G42" s="7"/>
      <c r="H42" s="7"/>
      <c r="I42" s="7"/>
      <c r="J42" s="7"/>
      <c r="K42" s="7"/>
      <c r="L42" s="7"/>
    </row>
    <row r="43" spans="1:12" ht="20.100000000000001" customHeight="1" x14ac:dyDescent="0.2">
      <c r="A43" s="7"/>
      <c r="B43" s="7"/>
      <c r="C43" s="7"/>
      <c r="D43" s="7"/>
      <c r="E43" s="7"/>
      <c r="F43" s="7"/>
      <c r="G43" s="7"/>
      <c r="H43" s="7"/>
      <c r="I43" s="7"/>
      <c r="J43" s="7"/>
      <c r="K43" s="7"/>
      <c r="L43" s="7"/>
    </row>
    <row r="44" spans="1:12" ht="20.100000000000001" customHeight="1" x14ac:dyDescent="0.2">
      <c r="A44" s="7"/>
      <c r="B44" s="7"/>
      <c r="C44" s="7"/>
      <c r="D44" s="7"/>
      <c r="E44" s="7"/>
      <c r="F44" s="7"/>
      <c r="G44" s="7"/>
      <c r="H44" s="7"/>
      <c r="I44" s="7"/>
      <c r="J44" s="7"/>
      <c r="K44" s="7"/>
      <c r="L44" s="7"/>
    </row>
    <row r="45" spans="1:12" ht="20.100000000000001" customHeight="1" x14ac:dyDescent="0.2">
      <c r="A45" s="7"/>
      <c r="B45" s="7"/>
      <c r="C45" s="7"/>
      <c r="D45" s="7"/>
      <c r="E45" s="7"/>
      <c r="F45" s="7"/>
      <c r="G45" s="7"/>
      <c r="H45" s="7"/>
      <c r="I45" s="7"/>
      <c r="J45" s="7"/>
      <c r="K45" s="7"/>
      <c r="L45" s="7"/>
    </row>
    <row r="46" spans="1:12" ht="20.100000000000001" customHeight="1" x14ac:dyDescent="0.2">
      <c r="A46" s="7"/>
      <c r="B46" s="7"/>
      <c r="C46" s="7"/>
      <c r="D46" s="7"/>
      <c r="E46" s="7"/>
      <c r="F46" s="7"/>
      <c r="G46" s="7"/>
      <c r="H46" s="7"/>
      <c r="I46" s="7"/>
      <c r="J46" s="7"/>
      <c r="K46" s="7"/>
      <c r="L46" s="7"/>
    </row>
    <row r="47" spans="1:12" ht="20.100000000000001" customHeight="1" x14ac:dyDescent="0.2">
      <c r="A47" s="7"/>
      <c r="B47" s="7"/>
      <c r="C47" s="7"/>
      <c r="D47" s="7"/>
      <c r="E47" s="7"/>
      <c r="F47" s="7"/>
      <c r="G47" s="7"/>
      <c r="H47" s="7"/>
      <c r="I47" s="7"/>
      <c r="J47" s="7"/>
      <c r="K47" s="7"/>
      <c r="L47" s="7"/>
    </row>
    <row r="48" spans="1:12" ht="20.100000000000001" customHeight="1" x14ac:dyDescent="0.2">
      <c r="A48" s="7"/>
      <c r="B48" s="7"/>
      <c r="C48" s="7"/>
      <c r="D48" s="7"/>
      <c r="E48" s="7"/>
      <c r="F48" s="7"/>
      <c r="G48" s="7"/>
      <c r="H48" s="7"/>
      <c r="I48" s="7"/>
      <c r="J48" s="7"/>
      <c r="K48" s="7"/>
      <c r="L48" s="7"/>
    </row>
    <row r="49" s="7" customFormat="1" ht="20.100000000000001" customHeight="1" x14ac:dyDescent="0.2"/>
    <row r="50" s="7" customFormat="1" ht="20.100000000000001" customHeight="1" x14ac:dyDescent="0.2"/>
    <row r="51" s="7" customFormat="1" ht="20.100000000000001" customHeight="1" x14ac:dyDescent="0.2"/>
    <row r="52" s="7" customFormat="1" ht="20.100000000000001" customHeight="1" x14ac:dyDescent="0.2"/>
    <row r="53" s="7" customFormat="1" ht="20.100000000000001" customHeight="1" x14ac:dyDescent="0.2"/>
    <row r="54" s="7" customFormat="1" ht="20.100000000000001" customHeight="1" x14ac:dyDescent="0.2"/>
    <row r="55" s="7" customFormat="1" ht="20.100000000000001" customHeight="1" x14ac:dyDescent="0.2"/>
    <row r="56" s="7" customFormat="1" ht="20.100000000000001" customHeight="1" x14ac:dyDescent="0.2"/>
    <row r="57" s="7" customFormat="1" ht="20.100000000000001" customHeight="1" x14ac:dyDescent="0.2"/>
    <row r="58" s="7" customFormat="1" ht="20.100000000000001" customHeight="1" x14ac:dyDescent="0.2"/>
    <row r="59" s="7" customFormat="1" ht="20.100000000000001" customHeight="1" x14ac:dyDescent="0.2"/>
    <row r="60" s="7" customFormat="1" ht="20.100000000000001" customHeight="1" x14ac:dyDescent="0.2"/>
    <row r="61" s="7" customFormat="1" ht="20.100000000000001" customHeight="1" x14ac:dyDescent="0.2"/>
    <row r="62" s="7" customFormat="1" ht="20.100000000000001" customHeight="1" x14ac:dyDescent="0.2"/>
    <row r="63" s="7" customFormat="1" ht="20.100000000000001" customHeight="1" x14ac:dyDescent="0.2"/>
    <row r="64" s="7" customFormat="1" ht="20.100000000000001" customHeight="1" x14ac:dyDescent="0.2"/>
    <row r="65" s="7" customFormat="1" ht="20.100000000000001" customHeight="1" x14ac:dyDescent="0.2"/>
    <row r="66" s="7" customFormat="1" ht="20.100000000000001" customHeight="1" x14ac:dyDescent="0.2"/>
    <row r="67" s="7" customFormat="1" ht="20.100000000000001" customHeight="1" x14ac:dyDescent="0.2"/>
    <row r="68" s="7" customFormat="1" ht="20.100000000000001" customHeight="1" x14ac:dyDescent="0.2"/>
    <row r="69" s="7" customFormat="1" ht="20.100000000000001" customHeight="1" x14ac:dyDescent="0.2"/>
    <row r="70" s="7" customFormat="1" ht="20.100000000000001" customHeight="1" x14ac:dyDescent="0.2"/>
    <row r="71" s="7" customFormat="1" ht="20.100000000000001" customHeight="1" x14ac:dyDescent="0.2"/>
    <row r="72" s="7" customFormat="1" ht="20.100000000000001" customHeight="1" x14ac:dyDescent="0.2"/>
    <row r="73" s="7" customFormat="1" ht="20.100000000000001" customHeight="1" x14ac:dyDescent="0.2"/>
    <row r="74" s="7" customFormat="1" ht="20.100000000000001" customHeight="1" x14ac:dyDescent="0.2"/>
    <row r="75" s="7" customFormat="1" ht="20.100000000000001" customHeight="1" x14ac:dyDescent="0.2"/>
    <row r="76" s="7" customFormat="1" ht="20.100000000000001" customHeight="1" x14ac:dyDescent="0.2"/>
    <row r="77" s="7" customFormat="1" ht="20.100000000000001" customHeight="1" x14ac:dyDescent="0.2"/>
    <row r="78" s="7" customFormat="1" ht="20.100000000000001" customHeight="1" x14ac:dyDescent="0.2"/>
    <row r="79" s="7" customFormat="1" ht="20.100000000000001" customHeight="1" x14ac:dyDescent="0.2"/>
    <row r="80" s="7" customFormat="1" ht="20.100000000000001" customHeight="1" x14ac:dyDescent="0.2"/>
    <row r="81" s="7" customFormat="1" ht="20.100000000000001" customHeight="1" x14ac:dyDescent="0.2"/>
    <row r="82" s="7" customFormat="1" ht="20.100000000000001" customHeight="1" x14ac:dyDescent="0.2"/>
    <row r="83" s="7" customFormat="1" ht="20.100000000000001" customHeight="1" x14ac:dyDescent="0.2"/>
    <row r="84" s="7" customFormat="1" ht="20.100000000000001" customHeight="1" x14ac:dyDescent="0.2"/>
    <row r="85" s="7" customFormat="1" ht="20.100000000000001" customHeight="1" x14ac:dyDescent="0.2"/>
    <row r="86" s="7" customFormat="1" ht="20.100000000000001" customHeight="1" x14ac:dyDescent="0.2"/>
    <row r="87" s="7" customFormat="1" ht="20.100000000000001" customHeight="1" x14ac:dyDescent="0.2"/>
    <row r="88" s="7" customFormat="1" ht="20.100000000000001" customHeight="1" x14ac:dyDescent="0.2"/>
    <row r="89" s="7" customFormat="1" ht="20.100000000000001" customHeight="1" x14ac:dyDescent="0.2"/>
    <row r="90" s="7" customFormat="1" ht="20.100000000000001" customHeight="1" x14ac:dyDescent="0.2"/>
    <row r="91" s="7" customFormat="1" ht="20.100000000000001" customHeight="1" x14ac:dyDescent="0.2"/>
    <row r="92" s="7" customFormat="1" ht="20.100000000000001" customHeight="1" x14ac:dyDescent="0.2"/>
    <row r="93" s="7" customFormat="1" ht="20.100000000000001" customHeight="1" x14ac:dyDescent="0.2"/>
    <row r="94" s="7" customFormat="1" ht="20.100000000000001" customHeight="1" x14ac:dyDescent="0.2"/>
    <row r="95" s="7" customFormat="1" ht="20.100000000000001" customHeight="1" x14ac:dyDescent="0.2"/>
    <row r="96" s="7" customFormat="1" ht="20.100000000000001" customHeight="1" x14ac:dyDescent="0.2"/>
    <row r="97" s="7" customFormat="1" ht="20.100000000000001" customHeight="1" x14ac:dyDescent="0.2"/>
    <row r="98" s="7" customFormat="1" ht="20.100000000000001" customHeight="1" x14ac:dyDescent="0.2"/>
    <row r="99" s="7" customFormat="1" ht="20.100000000000001" customHeight="1" x14ac:dyDescent="0.2"/>
    <row r="100" s="7" customFormat="1" ht="20.100000000000001" customHeight="1" x14ac:dyDescent="0.2"/>
    <row r="101" s="7" customFormat="1" ht="20.100000000000001" customHeight="1" x14ac:dyDescent="0.2"/>
    <row r="102" s="7" customFormat="1" ht="20.100000000000001" customHeight="1" x14ac:dyDescent="0.2"/>
    <row r="103" s="7" customFormat="1" ht="20.100000000000001" customHeight="1" x14ac:dyDescent="0.2"/>
    <row r="104" s="7" customFormat="1" ht="20.100000000000001" customHeight="1" x14ac:dyDescent="0.2"/>
    <row r="105" s="7" customFormat="1" ht="20.100000000000001" customHeight="1" x14ac:dyDescent="0.2"/>
    <row r="106" s="7" customFormat="1" ht="20.100000000000001" customHeight="1" x14ac:dyDescent="0.2"/>
    <row r="107" s="7" customFormat="1" ht="20.100000000000001" customHeight="1" x14ac:dyDescent="0.2"/>
    <row r="108" s="7" customFormat="1" ht="20.100000000000001" customHeight="1" x14ac:dyDescent="0.2"/>
    <row r="109" s="7" customFormat="1" ht="20.100000000000001" customHeight="1" x14ac:dyDescent="0.2"/>
    <row r="110" s="7" customFormat="1" ht="20.100000000000001" customHeight="1" x14ac:dyDescent="0.2"/>
    <row r="111" s="7" customFormat="1" ht="20.100000000000001" customHeight="1" x14ac:dyDescent="0.2"/>
    <row r="112" s="7" customFormat="1" ht="20.100000000000001" customHeight="1" x14ac:dyDescent="0.2"/>
    <row r="113" s="7" customFormat="1" ht="20.100000000000001" customHeight="1" x14ac:dyDescent="0.2"/>
    <row r="114" s="7" customFormat="1" ht="20.100000000000001" customHeight="1" x14ac:dyDescent="0.2"/>
    <row r="115" s="7" customFormat="1" ht="20.100000000000001" customHeight="1" x14ac:dyDescent="0.2"/>
    <row r="116" s="7" customFormat="1" ht="20.100000000000001" customHeight="1" x14ac:dyDescent="0.2"/>
    <row r="117" s="7" customFormat="1" ht="20.100000000000001" customHeight="1" x14ac:dyDescent="0.2"/>
    <row r="118" s="7" customFormat="1" ht="20.100000000000001" customHeight="1" x14ac:dyDescent="0.2"/>
    <row r="119" s="7" customFormat="1" ht="20.100000000000001" customHeight="1" x14ac:dyDescent="0.2"/>
    <row r="120" s="7" customFormat="1" ht="20.100000000000001" customHeight="1" x14ac:dyDescent="0.2"/>
    <row r="121" s="7" customFormat="1" ht="20.100000000000001" customHeight="1" x14ac:dyDescent="0.2"/>
    <row r="122" s="7" customFormat="1" ht="20.100000000000001" customHeight="1" x14ac:dyDescent="0.2"/>
    <row r="123" s="7" customFormat="1" ht="20.100000000000001" customHeight="1" x14ac:dyDescent="0.2"/>
    <row r="124" s="7" customFormat="1" ht="20.100000000000001" customHeigh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sheetData>
  <mergeCells count="35">
    <mergeCell ref="L4:L8"/>
    <mergeCell ref="E10:E14"/>
    <mergeCell ref="F10:F14"/>
    <mergeCell ref="H10:H14"/>
    <mergeCell ref="I10:I14"/>
    <mergeCell ref="J10:J14"/>
    <mergeCell ref="K10:K14"/>
    <mergeCell ref="L10:L14"/>
    <mergeCell ref="E4:E8"/>
    <mergeCell ref="F4:F8"/>
    <mergeCell ref="H4:H8"/>
    <mergeCell ref="I4:I8"/>
    <mergeCell ref="J4:J8"/>
    <mergeCell ref="K4:K8"/>
    <mergeCell ref="L16:L20"/>
    <mergeCell ref="E22:E26"/>
    <mergeCell ref="F22:F26"/>
    <mergeCell ref="H22:H26"/>
    <mergeCell ref="I22:I26"/>
    <mergeCell ref="J22:J26"/>
    <mergeCell ref="K22:K26"/>
    <mergeCell ref="L22:L26"/>
    <mergeCell ref="E16:E20"/>
    <mergeCell ref="F16:F20"/>
    <mergeCell ref="H16:H20"/>
    <mergeCell ref="I16:I20"/>
    <mergeCell ref="J16:J20"/>
    <mergeCell ref="K16:K20"/>
    <mergeCell ref="L28:L32"/>
    <mergeCell ref="E28:E32"/>
    <mergeCell ref="F28:F32"/>
    <mergeCell ref="H28:H32"/>
    <mergeCell ref="I28:I32"/>
    <mergeCell ref="J28:J32"/>
    <mergeCell ref="K28:K32"/>
  </mergeCells>
  <printOptions horizontalCentered="1"/>
  <pageMargins left="0.7" right="0.7" top="1.25" bottom="0.75" header="0.3" footer="0.3"/>
  <pageSetup scale="37" orientation="landscape" r:id="rId1"/>
  <headerFooter>
    <oddHeader xml:space="preserve">&amp;C&amp;20Study B05897
Test #2
</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15568-FDF1-4F89-A90D-83E8EA9BCB97}">
  <dimension ref="A1:P220"/>
  <sheetViews>
    <sheetView zoomScale="60" zoomScaleNormal="60" zoomScaleSheetLayoutView="70" workbookViewId="0"/>
  </sheetViews>
  <sheetFormatPr defaultColWidth="9.140625" defaultRowHeight="15" x14ac:dyDescent="0.2"/>
  <cols>
    <col min="1" max="1" width="57.42578125" style="3" customWidth="1"/>
    <col min="2" max="2" width="27.28515625" style="3" bestFit="1" customWidth="1"/>
    <col min="3" max="3" width="24.28515625" style="3" bestFit="1" customWidth="1"/>
    <col min="4" max="4" width="27" style="3" customWidth="1"/>
    <col min="5" max="6" width="17" style="3" customWidth="1"/>
    <col min="7" max="7" width="20.5703125" style="2" customWidth="1"/>
    <col min="8" max="8" width="16.42578125" style="4" customWidth="1"/>
    <col min="9" max="9" width="16.28515625" style="5" bestFit="1" customWidth="1"/>
    <col min="10" max="10" width="25.5703125" style="2" customWidth="1"/>
    <col min="11" max="11" width="14.42578125" style="2" customWidth="1"/>
    <col min="12" max="12" width="18.5703125" style="2" customWidth="1"/>
    <col min="13" max="16384" width="9.140625" style="7"/>
  </cols>
  <sheetData>
    <row r="1" spans="1:16" ht="18" x14ac:dyDescent="0.25">
      <c r="A1" s="105" t="s">
        <v>198</v>
      </c>
    </row>
    <row r="2" spans="1:16" ht="15.75" thickBot="1" x14ac:dyDescent="0.25">
      <c r="A2" s="104"/>
    </row>
    <row r="3" spans="1:16" s="1" customFormat="1" ht="66" customHeight="1" thickTop="1" thickBot="1" x14ac:dyDescent="0.3">
      <c r="A3" s="17" t="s">
        <v>60</v>
      </c>
      <c r="B3" s="18" t="s">
        <v>61</v>
      </c>
      <c r="C3" s="18" t="s">
        <v>62</v>
      </c>
      <c r="D3" s="18" t="s">
        <v>63</v>
      </c>
      <c r="E3" s="18" t="s">
        <v>64</v>
      </c>
      <c r="F3" s="18" t="s">
        <v>65</v>
      </c>
      <c r="G3" s="19" t="s">
        <v>66</v>
      </c>
      <c r="H3" s="20" t="s">
        <v>67</v>
      </c>
      <c r="I3" s="21" t="s">
        <v>68</v>
      </c>
      <c r="J3" s="22" t="s">
        <v>69</v>
      </c>
      <c r="K3" s="21" t="s">
        <v>20</v>
      </c>
      <c r="L3" s="23" t="s">
        <v>48</v>
      </c>
    </row>
    <row r="4" spans="1:16" s="96" customFormat="1" ht="20.100000000000001" customHeight="1" thickTop="1" x14ac:dyDescent="0.2">
      <c r="A4" s="91" t="s">
        <v>199</v>
      </c>
      <c r="B4" s="115">
        <v>253000</v>
      </c>
      <c r="C4" s="116" t="s">
        <v>136</v>
      </c>
      <c r="D4" s="115">
        <v>327.5</v>
      </c>
      <c r="E4" s="170">
        <f>AVERAGE(D4:D8)</f>
        <v>327.5</v>
      </c>
      <c r="F4" s="170">
        <f>STDEV(D4:D8)</f>
        <v>0</v>
      </c>
      <c r="G4" s="117">
        <f t="shared" ref="G4:G33" si="0">LOG(D4)</f>
        <v>2.5152113043278019</v>
      </c>
      <c r="H4" s="172">
        <f>AVERAGE(G4:G8)</f>
        <v>2.5152113043278019</v>
      </c>
      <c r="I4" s="174">
        <f>STDEV(G4:G8)^2</f>
        <v>0</v>
      </c>
      <c r="J4" s="164">
        <f>P5-H4</f>
        <v>2.8879092168480156</v>
      </c>
      <c r="K4" s="176">
        <f>SQRT(I4)/SQRT(5)</f>
        <v>0</v>
      </c>
      <c r="L4" s="158">
        <f>1.96*K4</f>
        <v>0</v>
      </c>
    </row>
    <row r="5" spans="1:16" s="96" customFormat="1" ht="20.100000000000001" customHeight="1" x14ac:dyDescent="0.2">
      <c r="A5" s="93" t="s">
        <v>200</v>
      </c>
      <c r="B5" s="116">
        <v>253000</v>
      </c>
      <c r="C5" s="116" t="s">
        <v>136</v>
      </c>
      <c r="D5" s="116">
        <v>327.5</v>
      </c>
      <c r="E5" s="171"/>
      <c r="F5" s="171"/>
      <c r="G5" s="118">
        <f t="shared" si="0"/>
        <v>2.5152113043278019</v>
      </c>
      <c r="H5" s="173"/>
      <c r="I5" s="175"/>
      <c r="J5" s="165"/>
      <c r="K5" s="177"/>
      <c r="L5" s="159"/>
      <c r="O5" s="103" t="s">
        <v>72</v>
      </c>
      <c r="P5" s="96">
        <f>LOG(B4)</f>
        <v>5.4031205211758175</v>
      </c>
    </row>
    <row r="6" spans="1:16" s="96" customFormat="1" ht="20.100000000000001" customHeight="1" x14ac:dyDescent="0.2">
      <c r="A6" s="93" t="s">
        <v>201</v>
      </c>
      <c r="B6" s="116">
        <v>253000</v>
      </c>
      <c r="C6" s="116" t="s">
        <v>136</v>
      </c>
      <c r="D6" s="116">
        <v>327.5</v>
      </c>
      <c r="E6" s="171"/>
      <c r="F6" s="171"/>
      <c r="G6" s="118">
        <f t="shared" si="0"/>
        <v>2.5152113043278019</v>
      </c>
      <c r="H6" s="173"/>
      <c r="I6" s="175"/>
      <c r="J6" s="165"/>
      <c r="K6" s="177"/>
      <c r="L6" s="159"/>
    </row>
    <row r="7" spans="1:16" s="96" customFormat="1" ht="20.100000000000001" customHeight="1" x14ac:dyDescent="0.2">
      <c r="A7" s="93" t="s">
        <v>202</v>
      </c>
      <c r="B7" s="116">
        <v>253000</v>
      </c>
      <c r="C7" s="116" t="s">
        <v>136</v>
      </c>
      <c r="D7" s="116">
        <v>327.5</v>
      </c>
      <c r="E7" s="171"/>
      <c r="F7" s="171"/>
      <c r="G7" s="118">
        <f t="shared" si="0"/>
        <v>2.5152113043278019</v>
      </c>
      <c r="H7" s="173"/>
      <c r="I7" s="175"/>
      <c r="J7" s="165"/>
      <c r="K7" s="177"/>
      <c r="L7" s="159"/>
    </row>
    <row r="8" spans="1:16" s="96" customFormat="1" ht="19.5" customHeight="1" thickBot="1" x14ac:dyDescent="0.25">
      <c r="A8" s="93" t="s">
        <v>203</v>
      </c>
      <c r="B8" s="116">
        <v>253000</v>
      </c>
      <c r="C8" s="99" t="s">
        <v>136</v>
      </c>
      <c r="D8" s="116">
        <v>327.5</v>
      </c>
      <c r="E8" s="171"/>
      <c r="F8" s="171"/>
      <c r="G8" s="118">
        <f t="shared" si="0"/>
        <v>2.5152113043278019</v>
      </c>
      <c r="H8" s="173"/>
      <c r="I8" s="175"/>
      <c r="J8" s="165"/>
      <c r="K8" s="177"/>
      <c r="L8" s="159"/>
    </row>
    <row r="9" spans="1:16" s="96" customFormat="1" ht="19.5" customHeight="1" thickBot="1" x14ac:dyDescent="0.25">
      <c r="A9" s="100" t="s">
        <v>204</v>
      </c>
      <c r="B9" s="101">
        <v>0</v>
      </c>
      <c r="C9" s="101" t="s">
        <v>77</v>
      </c>
      <c r="D9" s="101">
        <v>0</v>
      </c>
      <c r="E9" s="13"/>
      <c r="F9" s="13"/>
      <c r="G9" s="14" t="e">
        <f t="shared" si="0"/>
        <v>#NUM!</v>
      </c>
      <c r="H9" s="9"/>
      <c r="I9" s="148"/>
      <c r="J9" s="144"/>
      <c r="K9" s="145"/>
      <c r="L9" s="146"/>
    </row>
    <row r="10" spans="1:16" s="2" customFormat="1" ht="20.100000000000001" customHeight="1" thickTop="1" x14ac:dyDescent="0.2">
      <c r="A10" s="28" t="s">
        <v>205</v>
      </c>
      <c r="B10" s="6">
        <v>253000</v>
      </c>
      <c r="C10" s="6" t="s">
        <v>136</v>
      </c>
      <c r="D10" s="6">
        <v>327.5</v>
      </c>
      <c r="E10" s="160">
        <f>AVERAGE(D10:D14)</f>
        <v>327.5</v>
      </c>
      <c r="F10" s="160">
        <f>STDEV(D10:D14)</f>
        <v>0</v>
      </c>
      <c r="G10" s="113">
        <f t="shared" si="0"/>
        <v>2.5152113043278019</v>
      </c>
      <c r="H10" s="162">
        <f>AVERAGE(G10:G14)</f>
        <v>2.5152113043278019</v>
      </c>
      <c r="I10" s="162">
        <f>STDEV(G10:G14)^2</f>
        <v>0</v>
      </c>
      <c r="J10" s="164">
        <f>$H$4-H10</f>
        <v>0</v>
      </c>
      <c r="K10" s="166">
        <f>SQRT(I10)/SQRT(5)</f>
        <v>0</v>
      </c>
      <c r="L10" s="168">
        <f>1.96*K10</f>
        <v>0</v>
      </c>
    </row>
    <row r="11" spans="1:16" s="2" customFormat="1" ht="20.100000000000001" customHeight="1" x14ac:dyDescent="0.2">
      <c r="A11" s="25" t="s">
        <v>206</v>
      </c>
      <c r="B11" s="112">
        <v>253000</v>
      </c>
      <c r="C11" s="112" t="s">
        <v>136</v>
      </c>
      <c r="D11" s="112">
        <v>327.5</v>
      </c>
      <c r="E11" s="161"/>
      <c r="F11" s="161"/>
      <c r="G11" s="114">
        <f t="shared" si="0"/>
        <v>2.5152113043278019</v>
      </c>
      <c r="H11" s="163"/>
      <c r="I11" s="163"/>
      <c r="J11" s="165"/>
      <c r="K11" s="167"/>
      <c r="L11" s="169"/>
    </row>
    <row r="12" spans="1:16" s="2" customFormat="1" ht="20.100000000000001" customHeight="1" x14ac:dyDescent="0.2">
      <c r="A12" s="25" t="s">
        <v>207</v>
      </c>
      <c r="B12" s="112">
        <v>253000</v>
      </c>
      <c r="C12" s="112" t="s">
        <v>136</v>
      </c>
      <c r="D12" s="112">
        <v>327.5</v>
      </c>
      <c r="E12" s="161"/>
      <c r="F12" s="161"/>
      <c r="G12" s="114">
        <f t="shared" si="0"/>
        <v>2.5152113043278019</v>
      </c>
      <c r="H12" s="163"/>
      <c r="I12" s="163"/>
      <c r="J12" s="165"/>
      <c r="K12" s="167"/>
      <c r="L12" s="169"/>
    </row>
    <row r="13" spans="1:16" s="2" customFormat="1" ht="20.100000000000001" customHeight="1" x14ac:dyDescent="0.2">
      <c r="A13" s="25" t="s">
        <v>208</v>
      </c>
      <c r="B13" s="112">
        <v>253000</v>
      </c>
      <c r="C13" s="112" t="s">
        <v>136</v>
      </c>
      <c r="D13" s="112">
        <v>327.5</v>
      </c>
      <c r="E13" s="161"/>
      <c r="F13" s="161"/>
      <c r="G13" s="114">
        <f t="shared" si="0"/>
        <v>2.5152113043278019</v>
      </c>
      <c r="H13" s="163"/>
      <c r="I13" s="163"/>
      <c r="J13" s="165"/>
      <c r="K13" s="167"/>
      <c r="L13" s="169"/>
    </row>
    <row r="14" spans="1:16" ht="20.100000000000001" customHeight="1" thickBot="1" x14ac:dyDescent="0.25">
      <c r="A14" s="25" t="s">
        <v>209</v>
      </c>
      <c r="B14" s="112">
        <v>253000</v>
      </c>
      <c r="C14" s="80" t="s">
        <v>136</v>
      </c>
      <c r="D14" s="112">
        <v>327.5</v>
      </c>
      <c r="E14" s="161"/>
      <c r="F14" s="161"/>
      <c r="G14" s="114">
        <f t="shared" si="0"/>
        <v>2.5152113043278019</v>
      </c>
      <c r="H14" s="163"/>
      <c r="I14" s="163"/>
      <c r="J14" s="165"/>
      <c r="K14" s="167"/>
      <c r="L14" s="169"/>
    </row>
    <row r="15" spans="1:16" ht="20.100000000000001" customHeight="1" thickBot="1" x14ac:dyDescent="0.25">
      <c r="A15" s="81" t="s">
        <v>210</v>
      </c>
      <c r="B15" s="82">
        <v>0</v>
      </c>
      <c r="C15" s="82" t="s">
        <v>77</v>
      </c>
      <c r="D15" s="82">
        <v>0</v>
      </c>
      <c r="E15" s="13"/>
      <c r="F15" s="13"/>
      <c r="G15" s="14" t="e">
        <f t="shared" si="0"/>
        <v>#NUM!</v>
      </c>
      <c r="H15" s="9"/>
      <c r="I15" s="9"/>
      <c r="J15" s="10"/>
      <c r="K15" s="11"/>
      <c r="L15" s="27"/>
    </row>
    <row r="16" spans="1:16" s="2" customFormat="1" ht="20.100000000000001" customHeight="1" thickTop="1" x14ac:dyDescent="0.2">
      <c r="A16" s="28" t="s">
        <v>211</v>
      </c>
      <c r="B16" s="6">
        <v>253000</v>
      </c>
      <c r="C16" s="6" t="s">
        <v>136</v>
      </c>
      <c r="D16" s="6">
        <v>327.5</v>
      </c>
      <c r="E16" s="160">
        <f>AVERAGE(D16:D20)</f>
        <v>327.5</v>
      </c>
      <c r="F16" s="160">
        <f>STDEV(D16:D20)</f>
        <v>0</v>
      </c>
      <c r="G16" s="113">
        <f t="shared" si="0"/>
        <v>2.5152113043278019</v>
      </c>
      <c r="H16" s="162">
        <f>AVERAGE(G16:G20)</f>
        <v>2.5152113043278019</v>
      </c>
      <c r="I16" s="162">
        <f>STDEV(G16:G20)^2</f>
        <v>0</v>
      </c>
      <c r="J16" s="164">
        <f>$H$4-H16</f>
        <v>0</v>
      </c>
      <c r="K16" s="166">
        <f>SQRT(I16)/SQRT(5)</f>
        <v>0</v>
      </c>
      <c r="L16" s="168">
        <f>1.96*K16</f>
        <v>0</v>
      </c>
    </row>
    <row r="17" spans="1:12" s="2" customFormat="1" ht="20.100000000000001" customHeight="1" x14ac:dyDescent="0.2">
      <c r="A17" s="25" t="s">
        <v>212</v>
      </c>
      <c r="B17" s="112">
        <v>253000</v>
      </c>
      <c r="C17" s="112" t="s">
        <v>136</v>
      </c>
      <c r="D17" s="112">
        <v>327.5</v>
      </c>
      <c r="E17" s="161"/>
      <c r="F17" s="161"/>
      <c r="G17" s="114">
        <f t="shared" si="0"/>
        <v>2.5152113043278019</v>
      </c>
      <c r="H17" s="163"/>
      <c r="I17" s="163"/>
      <c r="J17" s="165"/>
      <c r="K17" s="167"/>
      <c r="L17" s="169"/>
    </row>
    <row r="18" spans="1:12" s="2" customFormat="1" ht="20.100000000000001" customHeight="1" x14ac:dyDescent="0.2">
      <c r="A18" s="25" t="s">
        <v>213</v>
      </c>
      <c r="B18" s="112">
        <v>253000</v>
      </c>
      <c r="C18" s="112" t="s">
        <v>136</v>
      </c>
      <c r="D18" s="112">
        <v>327.5</v>
      </c>
      <c r="E18" s="161"/>
      <c r="F18" s="161"/>
      <c r="G18" s="114">
        <f t="shared" si="0"/>
        <v>2.5152113043278019</v>
      </c>
      <c r="H18" s="163"/>
      <c r="I18" s="163"/>
      <c r="J18" s="165"/>
      <c r="K18" s="167"/>
      <c r="L18" s="169"/>
    </row>
    <row r="19" spans="1:12" s="2" customFormat="1" ht="20.100000000000001" customHeight="1" x14ac:dyDescent="0.2">
      <c r="A19" s="25" t="s">
        <v>214</v>
      </c>
      <c r="B19" s="112">
        <v>253000</v>
      </c>
      <c r="C19" s="112" t="s">
        <v>136</v>
      </c>
      <c r="D19" s="112">
        <v>327.5</v>
      </c>
      <c r="E19" s="161"/>
      <c r="F19" s="161"/>
      <c r="G19" s="114">
        <f t="shared" si="0"/>
        <v>2.5152113043278019</v>
      </c>
      <c r="H19" s="163"/>
      <c r="I19" s="163"/>
      <c r="J19" s="165"/>
      <c r="K19" s="167"/>
      <c r="L19" s="169"/>
    </row>
    <row r="20" spans="1:12" ht="20.100000000000001" customHeight="1" thickBot="1" x14ac:dyDescent="0.25">
      <c r="A20" s="25" t="s">
        <v>215</v>
      </c>
      <c r="B20" s="112">
        <v>253000</v>
      </c>
      <c r="C20" s="80" t="s">
        <v>136</v>
      </c>
      <c r="D20" s="112">
        <v>327.5</v>
      </c>
      <c r="E20" s="161"/>
      <c r="F20" s="161"/>
      <c r="G20" s="114">
        <f t="shared" si="0"/>
        <v>2.5152113043278019</v>
      </c>
      <c r="H20" s="163"/>
      <c r="I20" s="163"/>
      <c r="J20" s="165"/>
      <c r="K20" s="167"/>
      <c r="L20" s="169"/>
    </row>
    <row r="21" spans="1:12" ht="20.100000000000001" customHeight="1" thickBot="1" x14ac:dyDescent="0.25">
      <c r="A21" s="81" t="s">
        <v>216</v>
      </c>
      <c r="B21" s="82">
        <v>0</v>
      </c>
      <c r="C21" s="82" t="s">
        <v>77</v>
      </c>
      <c r="D21" s="82">
        <v>0</v>
      </c>
      <c r="E21" s="13"/>
      <c r="F21" s="13"/>
      <c r="G21" s="14" t="e">
        <f t="shared" si="0"/>
        <v>#NUM!</v>
      </c>
      <c r="H21" s="9"/>
      <c r="I21" s="9"/>
      <c r="J21" s="10"/>
      <c r="K21" s="11"/>
      <c r="L21" s="27"/>
    </row>
    <row r="22" spans="1:12" s="2" customFormat="1" ht="20.100000000000001" customHeight="1" thickTop="1" x14ac:dyDescent="0.2">
      <c r="A22" s="46" t="s">
        <v>217</v>
      </c>
      <c r="B22" s="6">
        <v>253000</v>
      </c>
      <c r="C22" s="6" t="s">
        <v>136</v>
      </c>
      <c r="D22" s="6">
        <v>327.5</v>
      </c>
      <c r="E22" s="182">
        <f>AVERAGE(D22:D26)</f>
        <v>327.5</v>
      </c>
      <c r="F22" s="182">
        <f>STDEV(D22:D26)</f>
        <v>0</v>
      </c>
      <c r="G22" s="109">
        <f t="shared" si="0"/>
        <v>2.5152113043278019</v>
      </c>
      <c r="H22" s="184">
        <f>AVERAGE(G22:G26)</f>
        <v>2.5152113043278019</v>
      </c>
      <c r="I22" s="184">
        <f>STDEV(G22:G26)^2</f>
        <v>0</v>
      </c>
      <c r="J22" s="164">
        <f>$H$4-H22</f>
        <v>0</v>
      </c>
      <c r="K22" s="178">
        <f>SQRT(I22)/SQRT(5)</f>
        <v>0</v>
      </c>
      <c r="L22" s="180">
        <f>1.96*K22</f>
        <v>0</v>
      </c>
    </row>
    <row r="23" spans="1:12" s="2" customFormat="1" ht="20.100000000000001" customHeight="1" x14ac:dyDescent="0.2">
      <c r="A23" s="44" t="s">
        <v>218</v>
      </c>
      <c r="B23" s="112">
        <v>253000</v>
      </c>
      <c r="C23" s="112" t="s">
        <v>136</v>
      </c>
      <c r="D23" s="112">
        <v>327.5</v>
      </c>
      <c r="E23" s="183"/>
      <c r="F23" s="183"/>
      <c r="G23" s="110">
        <f t="shared" si="0"/>
        <v>2.5152113043278019</v>
      </c>
      <c r="H23" s="185"/>
      <c r="I23" s="185"/>
      <c r="J23" s="165"/>
      <c r="K23" s="179"/>
      <c r="L23" s="181"/>
    </row>
    <row r="24" spans="1:12" s="2" customFormat="1" ht="20.100000000000001" customHeight="1" x14ac:dyDescent="0.2">
      <c r="A24" s="44" t="s">
        <v>219</v>
      </c>
      <c r="B24" s="112">
        <v>253000</v>
      </c>
      <c r="C24" s="112" t="s">
        <v>136</v>
      </c>
      <c r="D24" s="112">
        <v>327.5</v>
      </c>
      <c r="E24" s="183"/>
      <c r="F24" s="183"/>
      <c r="G24" s="110">
        <f t="shared" si="0"/>
        <v>2.5152113043278019</v>
      </c>
      <c r="H24" s="185"/>
      <c r="I24" s="185"/>
      <c r="J24" s="165"/>
      <c r="K24" s="179"/>
      <c r="L24" s="181"/>
    </row>
    <row r="25" spans="1:12" s="2" customFormat="1" ht="20.100000000000001" customHeight="1" x14ac:dyDescent="0.2">
      <c r="A25" s="44" t="s">
        <v>220</v>
      </c>
      <c r="B25" s="112">
        <v>253000</v>
      </c>
      <c r="C25" s="112" t="s">
        <v>136</v>
      </c>
      <c r="D25" s="112">
        <v>327.5</v>
      </c>
      <c r="E25" s="183"/>
      <c r="F25" s="183"/>
      <c r="G25" s="110">
        <f t="shared" si="0"/>
        <v>2.5152113043278019</v>
      </c>
      <c r="H25" s="185"/>
      <c r="I25" s="185"/>
      <c r="J25" s="165"/>
      <c r="K25" s="179"/>
      <c r="L25" s="181"/>
    </row>
    <row r="26" spans="1:12" ht="20.100000000000001" customHeight="1" thickBot="1" x14ac:dyDescent="0.25">
      <c r="A26" s="44" t="s">
        <v>221</v>
      </c>
      <c r="B26" s="112">
        <v>253000</v>
      </c>
      <c r="C26" s="80" t="s">
        <v>136</v>
      </c>
      <c r="D26" s="112">
        <v>327.5</v>
      </c>
      <c r="E26" s="183"/>
      <c r="F26" s="183"/>
      <c r="G26" s="110">
        <f t="shared" si="0"/>
        <v>2.5152113043278019</v>
      </c>
      <c r="H26" s="185"/>
      <c r="I26" s="185"/>
      <c r="J26" s="165"/>
      <c r="K26" s="179"/>
      <c r="L26" s="181"/>
    </row>
    <row r="27" spans="1:12" ht="20.100000000000001" customHeight="1" thickBot="1" x14ac:dyDescent="0.25">
      <c r="A27" s="83" t="s">
        <v>222</v>
      </c>
      <c r="B27" s="82">
        <v>0</v>
      </c>
      <c r="C27" s="82" t="s">
        <v>77</v>
      </c>
      <c r="D27" s="82">
        <v>0</v>
      </c>
      <c r="E27" s="13"/>
      <c r="F27" s="13"/>
      <c r="G27" s="14" t="e">
        <f t="shared" si="0"/>
        <v>#NUM!</v>
      </c>
      <c r="H27" s="9"/>
      <c r="I27" s="9"/>
      <c r="J27" s="10"/>
      <c r="K27" s="11"/>
      <c r="L27" s="27"/>
    </row>
    <row r="28" spans="1:12" s="2" customFormat="1" ht="20.100000000000001" customHeight="1" thickTop="1" x14ac:dyDescent="0.2">
      <c r="A28" s="46" t="s">
        <v>223</v>
      </c>
      <c r="B28" s="6">
        <v>253000</v>
      </c>
      <c r="C28" s="6" t="s">
        <v>136</v>
      </c>
      <c r="D28" s="6">
        <v>327.5</v>
      </c>
      <c r="E28" s="182">
        <f>AVERAGE(D28:D32)</f>
        <v>327.5</v>
      </c>
      <c r="F28" s="182">
        <f>STDEV(D28:D32)</f>
        <v>0</v>
      </c>
      <c r="G28" s="109">
        <f t="shared" si="0"/>
        <v>2.5152113043278019</v>
      </c>
      <c r="H28" s="184">
        <f>AVERAGE(G28:G32)</f>
        <v>2.5152113043278019</v>
      </c>
      <c r="I28" s="184">
        <f>STDEV(G28:G32)^2</f>
        <v>0</v>
      </c>
      <c r="J28" s="164">
        <f>$H$4-H28</f>
        <v>0</v>
      </c>
      <c r="K28" s="178">
        <f>SQRT(I28)/SQRT(5)</f>
        <v>0</v>
      </c>
      <c r="L28" s="180">
        <f>1.96*K28</f>
        <v>0</v>
      </c>
    </row>
    <row r="29" spans="1:12" s="2" customFormat="1" ht="20.100000000000001" customHeight="1" x14ac:dyDescent="0.2">
      <c r="A29" s="44" t="s">
        <v>224</v>
      </c>
      <c r="B29" s="112">
        <v>253000</v>
      </c>
      <c r="C29" s="112" t="s">
        <v>136</v>
      </c>
      <c r="D29" s="112">
        <v>327.5</v>
      </c>
      <c r="E29" s="183"/>
      <c r="F29" s="183"/>
      <c r="G29" s="110">
        <f t="shared" si="0"/>
        <v>2.5152113043278019</v>
      </c>
      <c r="H29" s="185"/>
      <c r="I29" s="185"/>
      <c r="J29" s="165"/>
      <c r="K29" s="179"/>
      <c r="L29" s="181"/>
    </row>
    <row r="30" spans="1:12" s="2" customFormat="1" ht="20.100000000000001" customHeight="1" x14ac:dyDescent="0.2">
      <c r="A30" s="44" t="s">
        <v>225</v>
      </c>
      <c r="B30" s="112">
        <v>253000</v>
      </c>
      <c r="C30" s="112" t="s">
        <v>136</v>
      </c>
      <c r="D30" s="112">
        <v>327.5</v>
      </c>
      <c r="E30" s="183"/>
      <c r="F30" s="183"/>
      <c r="G30" s="110">
        <f t="shared" si="0"/>
        <v>2.5152113043278019</v>
      </c>
      <c r="H30" s="185"/>
      <c r="I30" s="185"/>
      <c r="J30" s="165"/>
      <c r="K30" s="179"/>
      <c r="L30" s="181"/>
    </row>
    <row r="31" spans="1:12" s="2" customFormat="1" ht="20.100000000000001" customHeight="1" x14ac:dyDescent="0.2">
      <c r="A31" s="44" t="s">
        <v>226</v>
      </c>
      <c r="B31" s="112">
        <v>253000</v>
      </c>
      <c r="C31" s="112" t="s">
        <v>136</v>
      </c>
      <c r="D31" s="112">
        <v>327.5</v>
      </c>
      <c r="E31" s="183"/>
      <c r="F31" s="183"/>
      <c r="G31" s="110">
        <f t="shared" si="0"/>
        <v>2.5152113043278019</v>
      </c>
      <c r="H31" s="185"/>
      <c r="I31" s="185"/>
      <c r="J31" s="165"/>
      <c r="K31" s="179"/>
      <c r="L31" s="181"/>
    </row>
    <row r="32" spans="1:12" ht="20.100000000000001" customHeight="1" thickBot="1" x14ac:dyDescent="0.25">
      <c r="A32" s="44" t="s">
        <v>227</v>
      </c>
      <c r="B32" s="112">
        <v>253000</v>
      </c>
      <c r="C32" s="80" t="s">
        <v>136</v>
      </c>
      <c r="D32" s="112">
        <v>327.5</v>
      </c>
      <c r="E32" s="183"/>
      <c r="F32" s="183"/>
      <c r="G32" s="110">
        <f t="shared" si="0"/>
        <v>2.5152113043278019</v>
      </c>
      <c r="H32" s="185"/>
      <c r="I32" s="185"/>
      <c r="J32" s="165"/>
      <c r="K32" s="179"/>
      <c r="L32" s="181"/>
    </row>
    <row r="33" spans="1:12" ht="20.100000000000001" customHeight="1" thickBot="1" x14ac:dyDescent="0.25">
      <c r="A33" s="48" t="s">
        <v>228</v>
      </c>
      <c r="B33" s="30">
        <v>0</v>
      </c>
      <c r="C33" s="30" t="s">
        <v>77</v>
      </c>
      <c r="D33" s="30">
        <v>0</v>
      </c>
      <c r="E33" s="31"/>
      <c r="F33" s="31"/>
      <c r="G33" s="32" t="e">
        <f t="shared" si="0"/>
        <v>#NUM!</v>
      </c>
      <c r="H33" s="32"/>
      <c r="I33" s="32"/>
      <c r="J33" s="33"/>
      <c r="K33" s="34"/>
      <c r="L33" s="35"/>
    </row>
    <row r="34" spans="1:12" ht="15.75" thickTop="1" x14ac:dyDescent="0.2">
      <c r="A34" s="7"/>
      <c r="B34" s="7"/>
      <c r="C34" s="7"/>
      <c r="D34" s="7"/>
      <c r="E34" s="7"/>
      <c r="F34" s="7"/>
      <c r="G34" s="7"/>
      <c r="H34" s="7"/>
      <c r="I34" s="7"/>
      <c r="J34" s="7"/>
      <c r="K34" s="7"/>
      <c r="L34" s="7"/>
    </row>
    <row r="35" spans="1:12" ht="20.100000000000001" customHeight="1" x14ac:dyDescent="0.25">
      <c r="A35" s="212" t="s">
        <v>166</v>
      </c>
      <c r="B35" s="212"/>
      <c r="C35" s="212"/>
      <c r="D35" s="212"/>
      <c r="E35" s="212"/>
      <c r="F35" s="212"/>
      <c r="G35" s="212"/>
      <c r="H35" s="212"/>
      <c r="I35" s="212"/>
      <c r="J35" s="212"/>
      <c r="K35" s="212"/>
      <c r="L35" s="212"/>
    </row>
    <row r="36" spans="1:12" ht="20.100000000000001" customHeight="1" x14ac:dyDescent="0.2">
      <c r="A36" s="7"/>
      <c r="B36" s="7"/>
      <c r="C36" s="7"/>
      <c r="D36" s="7"/>
      <c r="E36" s="7"/>
      <c r="F36" s="7"/>
      <c r="G36" s="7"/>
      <c r="H36" s="7"/>
      <c r="I36" s="7"/>
      <c r="J36" s="7"/>
      <c r="K36" s="7"/>
      <c r="L36" s="7"/>
    </row>
    <row r="37" spans="1:12" ht="19.5" customHeight="1" x14ac:dyDescent="0.2">
      <c r="A37" s="7"/>
      <c r="B37" s="7"/>
      <c r="C37" s="7"/>
      <c r="D37" s="7"/>
      <c r="E37" s="7"/>
      <c r="F37" s="7"/>
      <c r="G37" s="7"/>
      <c r="H37" s="7"/>
      <c r="I37" s="7"/>
      <c r="J37" s="7"/>
      <c r="K37" s="7"/>
      <c r="L37" s="7"/>
    </row>
    <row r="38" spans="1:12" ht="38.25" customHeight="1" thickBot="1" x14ac:dyDescent="0.25">
      <c r="A38" s="157" t="s">
        <v>103</v>
      </c>
      <c r="B38" s="157"/>
      <c r="C38" s="157"/>
      <c r="D38" s="157"/>
      <c r="E38" s="157"/>
      <c r="F38" s="157"/>
      <c r="G38" s="7"/>
      <c r="H38" s="7"/>
      <c r="I38" s="7"/>
      <c r="J38" s="7"/>
      <c r="K38" s="7"/>
      <c r="L38" s="7"/>
    </row>
    <row r="39" spans="1:12" ht="69.75" customHeight="1" x14ac:dyDescent="0.2">
      <c r="A39" s="17" t="s">
        <v>60</v>
      </c>
      <c r="B39" s="18" t="s">
        <v>61</v>
      </c>
      <c r="C39" s="18" t="s">
        <v>62</v>
      </c>
      <c r="D39" s="18" t="s">
        <v>63</v>
      </c>
      <c r="E39" s="18" t="s">
        <v>64</v>
      </c>
      <c r="F39" s="7"/>
      <c r="G39" s="7"/>
      <c r="H39" s="7"/>
      <c r="I39" s="7"/>
      <c r="J39" s="7"/>
      <c r="K39" s="7"/>
      <c r="L39" s="7"/>
    </row>
    <row r="40" spans="1:12" ht="20.100000000000001" customHeight="1" x14ac:dyDescent="0.2">
      <c r="A40" s="91" t="s">
        <v>199</v>
      </c>
      <c r="B40" s="125">
        <v>253000</v>
      </c>
      <c r="C40" s="126" t="s">
        <v>136</v>
      </c>
      <c r="D40" s="125">
        <v>327.5</v>
      </c>
      <c r="E40" s="186">
        <f>AVERAGE(D40:D44)</f>
        <v>327.5</v>
      </c>
      <c r="F40" s="7"/>
      <c r="G40" s="7"/>
      <c r="H40" s="7"/>
      <c r="I40" s="7"/>
      <c r="J40" s="7"/>
      <c r="K40" s="7"/>
      <c r="L40" s="7"/>
    </row>
    <row r="41" spans="1:12" ht="20.100000000000001" customHeight="1" x14ac:dyDescent="0.2">
      <c r="A41" s="93" t="s">
        <v>200</v>
      </c>
      <c r="B41" s="126">
        <v>253000</v>
      </c>
      <c r="C41" s="126" t="s">
        <v>136</v>
      </c>
      <c r="D41" s="126">
        <v>327.5</v>
      </c>
      <c r="E41" s="187"/>
      <c r="F41" s="7"/>
      <c r="G41" s="7"/>
      <c r="H41" s="7"/>
      <c r="I41" s="7"/>
      <c r="J41" s="7"/>
      <c r="K41" s="7"/>
      <c r="L41" s="7"/>
    </row>
    <row r="42" spans="1:12" ht="20.100000000000001" customHeight="1" x14ac:dyDescent="0.2">
      <c r="A42" s="93" t="s">
        <v>201</v>
      </c>
      <c r="B42" s="126">
        <v>253000</v>
      </c>
      <c r="C42" s="126" t="s">
        <v>136</v>
      </c>
      <c r="D42" s="126">
        <v>327.5</v>
      </c>
      <c r="E42" s="187"/>
      <c r="F42" s="7"/>
      <c r="G42" s="7"/>
      <c r="H42" s="7"/>
      <c r="I42" s="7"/>
      <c r="J42" s="7"/>
      <c r="K42" s="7"/>
      <c r="L42" s="7"/>
    </row>
    <row r="43" spans="1:12" ht="20.100000000000001" customHeight="1" x14ac:dyDescent="0.2">
      <c r="A43" s="93" t="s">
        <v>202</v>
      </c>
      <c r="B43" s="126">
        <v>253000</v>
      </c>
      <c r="C43" s="126" t="s">
        <v>136</v>
      </c>
      <c r="D43" s="126">
        <v>327.5</v>
      </c>
      <c r="E43" s="187"/>
      <c r="F43" s="7"/>
      <c r="G43" s="7"/>
      <c r="H43" s="7"/>
      <c r="I43" s="7"/>
      <c r="J43" s="7"/>
      <c r="K43" s="7"/>
      <c r="L43" s="7"/>
    </row>
    <row r="44" spans="1:12" ht="20.100000000000001" customHeight="1" x14ac:dyDescent="0.2">
      <c r="A44" s="93" t="s">
        <v>203</v>
      </c>
      <c r="B44" s="126">
        <v>253000</v>
      </c>
      <c r="C44" s="137" t="s">
        <v>136</v>
      </c>
      <c r="D44" s="126">
        <v>327.5</v>
      </c>
      <c r="E44" s="187"/>
      <c r="F44" s="7"/>
      <c r="G44" s="7"/>
      <c r="H44" s="7"/>
      <c r="I44" s="7"/>
      <c r="J44" s="7"/>
      <c r="K44" s="7"/>
      <c r="L44" s="7"/>
    </row>
    <row r="45" spans="1:12" ht="20.100000000000001" customHeight="1" x14ac:dyDescent="0.2">
      <c r="A45" s="100" t="s">
        <v>204</v>
      </c>
      <c r="B45" s="138">
        <v>0</v>
      </c>
      <c r="C45" s="138" t="s">
        <v>77</v>
      </c>
      <c r="D45" s="138">
        <v>0</v>
      </c>
      <c r="E45" s="128"/>
      <c r="F45" s="7"/>
      <c r="G45" s="7"/>
      <c r="H45" s="7"/>
      <c r="I45" s="7"/>
      <c r="J45" s="7"/>
      <c r="K45" s="7"/>
      <c r="L45" s="7"/>
    </row>
    <row r="46" spans="1:12" ht="20.100000000000001" customHeight="1" x14ac:dyDescent="0.2">
      <c r="A46" s="28" t="s">
        <v>205</v>
      </c>
      <c r="B46" s="135">
        <v>253000</v>
      </c>
      <c r="C46" s="135" t="s">
        <v>136</v>
      </c>
      <c r="D46" s="135">
        <v>327.5</v>
      </c>
      <c r="E46" s="188">
        <f>AVERAGE(D46:D50)</f>
        <v>327.5</v>
      </c>
      <c r="F46" s="7"/>
      <c r="G46" s="7"/>
      <c r="H46" s="7"/>
      <c r="I46" s="7"/>
      <c r="J46" s="7"/>
      <c r="K46" s="7"/>
      <c r="L46" s="7"/>
    </row>
    <row r="47" spans="1:12" ht="20.100000000000001" customHeight="1" x14ac:dyDescent="0.2">
      <c r="A47" s="25" t="s">
        <v>206</v>
      </c>
      <c r="B47" s="119">
        <v>253000</v>
      </c>
      <c r="C47" s="119" t="s">
        <v>136</v>
      </c>
      <c r="D47" s="119">
        <v>327.5</v>
      </c>
      <c r="E47" s="189"/>
      <c r="F47" s="7"/>
      <c r="G47" s="7"/>
      <c r="H47" s="7"/>
      <c r="I47" s="7"/>
      <c r="J47" s="7"/>
      <c r="K47" s="7"/>
      <c r="L47" s="7"/>
    </row>
    <row r="48" spans="1:12" ht="20.100000000000001" customHeight="1" x14ac:dyDescent="0.2">
      <c r="A48" s="25" t="s">
        <v>207</v>
      </c>
      <c r="B48" s="119">
        <v>253000</v>
      </c>
      <c r="C48" s="119" t="s">
        <v>136</v>
      </c>
      <c r="D48" s="119">
        <v>327.5</v>
      </c>
      <c r="E48" s="189"/>
      <c r="F48" s="7"/>
      <c r="G48" s="7"/>
      <c r="H48" s="7"/>
      <c r="I48" s="7"/>
      <c r="J48" s="7"/>
      <c r="K48" s="7"/>
      <c r="L48" s="7"/>
    </row>
    <row r="49" spans="1:12" ht="20.100000000000001" customHeight="1" x14ac:dyDescent="0.2">
      <c r="A49" s="25" t="s">
        <v>208</v>
      </c>
      <c r="B49" s="119">
        <v>253000</v>
      </c>
      <c r="C49" s="119" t="s">
        <v>136</v>
      </c>
      <c r="D49" s="119">
        <v>327.5</v>
      </c>
      <c r="E49" s="189"/>
      <c r="F49" s="7"/>
      <c r="G49" s="7"/>
      <c r="H49" s="7"/>
      <c r="I49" s="7"/>
      <c r="J49" s="7"/>
      <c r="K49" s="7"/>
      <c r="L49" s="7"/>
    </row>
    <row r="50" spans="1:12" ht="20.100000000000001" customHeight="1" x14ac:dyDescent="0.2">
      <c r="A50" s="25" t="s">
        <v>209</v>
      </c>
      <c r="B50" s="119">
        <v>253000</v>
      </c>
      <c r="C50" s="139" t="s">
        <v>136</v>
      </c>
      <c r="D50" s="119">
        <v>327.5</v>
      </c>
      <c r="E50" s="189"/>
      <c r="F50" s="7"/>
      <c r="G50" s="7"/>
      <c r="H50" s="7"/>
      <c r="I50" s="7"/>
      <c r="J50" s="7"/>
      <c r="K50" s="7"/>
      <c r="L50" s="7"/>
    </row>
    <row r="51" spans="1:12" ht="20.100000000000001" customHeight="1" x14ac:dyDescent="0.2">
      <c r="A51" s="81" t="s">
        <v>210</v>
      </c>
      <c r="B51" s="140">
        <v>0</v>
      </c>
      <c r="C51" s="140" t="s">
        <v>77</v>
      </c>
      <c r="D51" s="140">
        <v>0</v>
      </c>
      <c r="E51" s="124"/>
      <c r="F51" s="7"/>
      <c r="G51" s="7"/>
      <c r="H51" s="7"/>
      <c r="I51" s="7"/>
      <c r="J51" s="7"/>
      <c r="K51" s="7"/>
      <c r="L51" s="7"/>
    </row>
    <row r="52" spans="1:12" ht="20.100000000000001" customHeight="1" x14ac:dyDescent="0.2">
      <c r="A52" s="28" t="s">
        <v>211</v>
      </c>
      <c r="B52" s="135">
        <v>253000</v>
      </c>
      <c r="C52" s="135" t="s">
        <v>136</v>
      </c>
      <c r="D52" s="135">
        <v>327.5</v>
      </c>
      <c r="E52" s="188">
        <f>AVERAGE(D52:D56)</f>
        <v>327.5</v>
      </c>
      <c r="F52" s="7"/>
      <c r="G52" s="7"/>
      <c r="H52" s="7"/>
      <c r="I52" s="7"/>
      <c r="J52" s="7"/>
      <c r="K52" s="7"/>
      <c r="L52" s="7"/>
    </row>
    <row r="53" spans="1:12" ht="20.100000000000001" customHeight="1" x14ac:dyDescent="0.2">
      <c r="A53" s="25" t="s">
        <v>212</v>
      </c>
      <c r="B53" s="119">
        <v>253000</v>
      </c>
      <c r="C53" s="119" t="s">
        <v>136</v>
      </c>
      <c r="D53" s="119">
        <v>327.5</v>
      </c>
      <c r="E53" s="189"/>
      <c r="F53" s="7"/>
      <c r="G53" s="7"/>
      <c r="H53" s="7"/>
      <c r="I53" s="7"/>
      <c r="J53" s="7"/>
      <c r="K53" s="7"/>
      <c r="L53" s="7"/>
    </row>
    <row r="54" spans="1:12" ht="20.100000000000001" customHeight="1" x14ac:dyDescent="0.2">
      <c r="A54" s="25" t="s">
        <v>213</v>
      </c>
      <c r="B54" s="119">
        <v>253000</v>
      </c>
      <c r="C54" s="119" t="s">
        <v>136</v>
      </c>
      <c r="D54" s="119">
        <v>327.5</v>
      </c>
      <c r="E54" s="189"/>
      <c r="F54" s="7"/>
      <c r="G54" s="7"/>
      <c r="H54" s="7"/>
      <c r="I54" s="7"/>
      <c r="J54" s="7"/>
      <c r="K54" s="7"/>
      <c r="L54" s="7"/>
    </row>
    <row r="55" spans="1:12" ht="20.100000000000001" customHeight="1" x14ac:dyDescent="0.2">
      <c r="A55" s="25" t="s">
        <v>214</v>
      </c>
      <c r="B55" s="119">
        <v>253000</v>
      </c>
      <c r="C55" s="119" t="s">
        <v>136</v>
      </c>
      <c r="D55" s="119">
        <v>327.5</v>
      </c>
      <c r="E55" s="189"/>
      <c r="F55" s="7"/>
      <c r="G55" s="7"/>
      <c r="H55" s="7"/>
      <c r="I55" s="7"/>
      <c r="J55" s="7"/>
      <c r="K55" s="7"/>
      <c r="L55" s="7"/>
    </row>
    <row r="56" spans="1:12" ht="20.100000000000001" customHeight="1" x14ac:dyDescent="0.2">
      <c r="A56" s="25" t="s">
        <v>215</v>
      </c>
      <c r="B56" s="119">
        <v>253000</v>
      </c>
      <c r="C56" s="139" t="s">
        <v>136</v>
      </c>
      <c r="D56" s="119">
        <v>327.5</v>
      </c>
      <c r="E56" s="189"/>
      <c r="F56" s="7"/>
      <c r="G56" s="7"/>
      <c r="H56" s="7"/>
      <c r="I56" s="7"/>
      <c r="J56" s="7"/>
      <c r="K56" s="7"/>
      <c r="L56" s="7"/>
    </row>
    <row r="57" spans="1:12" ht="20.100000000000001" customHeight="1" x14ac:dyDescent="0.2">
      <c r="A57" s="81" t="s">
        <v>216</v>
      </c>
      <c r="B57" s="140">
        <v>0</v>
      </c>
      <c r="C57" s="140" t="s">
        <v>77</v>
      </c>
      <c r="D57" s="140">
        <v>0</v>
      </c>
      <c r="E57" s="124"/>
      <c r="F57" s="7"/>
      <c r="G57" s="7"/>
      <c r="H57" s="7"/>
      <c r="I57" s="7"/>
      <c r="J57" s="7"/>
      <c r="K57" s="7"/>
      <c r="L57" s="7"/>
    </row>
    <row r="58" spans="1:12" ht="20.100000000000001" customHeight="1" x14ac:dyDescent="0.2">
      <c r="A58" s="46" t="s">
        <v>217</v>
      </c>
      <c r="B58" s="135">
        <v>253000</v>
      </c>
      <c r="C58" s="135" t="s">
        <v>136</v>
      </c>
      <c r="D58" s="135">
        <v>327.5</v>
      </c>
      <c r="E58" s="190">
        <f>AVERAGE(D58:D62)</f>
        <v>327.5</v>
      </c>
      <c r="F58" s="7"/>
      <c r="G58" s="7"/>
      <c r="H58" s="7"/>
      <c r="I58" s="7"/>
      <c r="J58" s="7"/>
      <c r="K58" s="7"/>
      <c r="L58" s="7"/>
    </row>
    <row r="59" spans="1:12" ht="20.100000000000001" customHeight="1" x14ac:dyDescent="0.2">
      <c r="A59" s="44" t="s">
        <v>218</v>
      </c>
      <c r="B59" s="119">
        <v>253000</v>
      </c>
      <c r="C59" s="119" t="s">
        <v>136</v>
      </c>
      <c r="D59" s="119">
        <v>327.5</v>
      </c>
      <c r="E59" s="191"/>
      <c r="F59" s="7"/>
      <c r="G59" s="7"/>
      <c r="H59" s="7"/>
      <c r="I59" s="7"/>
      <c r="J59" s="7"/>
      <c r="K59" s="7"/>
      <c r="L59" s="7"/>
    </row>
    <row r="60" spans="1:12" ht="20.100000000000001" customHeight="1" x14ac:dyDescent="0.2">
      <c r="A60" s="44" t="s">
        <v>219</v>
      </c>
      <c r="B60" s="119">
        <v>253000</v>
      </c>
      <c r="C60" s="119" t="s">
        <v>136</v>
      </c>
      <c r="D60" s="119">
        <v>327.5</v>
      </c>
      <c r="E60" s="191"/>
      <c r="F60" s="7"/>
      <c r="G60" s="7"/>
      <c r="H60" s="7"/>
      <c r="I60" s="7"/>
      <c r="J60" s="7"/>
      <c r="K60" s="7"/>
      <c r="L60" s="7"/>
    </row>
    <row r="61" spans="1:12" ht="20.100000000000001" customHeight="1" x14ac:dyDescent="0.2">
      <c r="A61" s="44" t="s">
        <v>220</v>
      </c>
      <c r="B61" s="119">
        <v>253000</v>
      </c>
      <c r="C61" s="119" t="s">
        <v>136</v>
      </c>
      <c r="D61" s="119">
        <v>327.5</v>
      </c>
      <c r="E61" s="191"/>
      <c r="F61" s="7"/>
      <c r="G61" s="7"/>
      <c r="H61" s="7"/>
      <c r="I61" s="7"/>
      <c r="J61" s="7"/>
      <c r="K61" s="7"/>
      <c r="L61" s="7"/>
    </row>
    <row r="62" spans="1:12" ht="20.100000000000001" customHeight="1" x14ac:dyDescent="0.2">
      <c r="A62" s="44" t="s">
        <v>221</v>
      </c>
      <c r="B62" s="119">
        <v>253000</v>
      </c>
      <c r="C62" s="139" t="s">
        <v>136</v>
      </c>
      <c r="D62" s="119">
        <v>327.5</v>
      </c>
      <c r="E62" s="191"/>
      <c r="F62" s="7"/>
      <c r="G62" s="7"/>
      <c r="H62" s="7"/>
      <c r="I62" s="7"/>
      <c r="J62" s="7"/>
      <c r="K62" s="7"/>
      <c r="L62" s="7"/>
    </row>
    <row r="63" spans="1:12" ht="20.100000000000001" customHeight="1" x14ac:dyDescent="0.2">
      <c r="A63" s="83" t="s">
        <v>222</v>
      </c>
      <c r="B63" s="140">
        <v>0</v>
      </c>
      <c r="C63" s="140" t="s">
        <v>77</v>
      </c>
      <c r="D63" s="140">
        <v>0</v>
      </c>
      <c r="E63" s="124"/>
      <c r="F63" s="7"/>
      <c r="G63" s="7"/>
      <c r="H63" s="7"/>
      <c r="I63" s="7"/>
      <c r="J63" s="7"/>
      <c r="K63" s="7"/>
      <c r="L63" s="7"/>
    </row>
    <row r="64" spans="1:12" ht="20.100000000000001" customHeight="1" x14ac:dyDescent="0.2">
      <c r="A64" s="46" t="s">
        <v>223</v>
      </c>
      <c r="B64" s="135">
        <v>253000</v>
      </c>
      <c r="C64" s="135" t="s">
        <v>136</v>
      </c>
      <c r="D64" s="135">
        <v>327.5</v>
      </c>
      <c r="E64" s="190">
        <f>AVERAGE(D64:D68)</f>
        <v>327.5</v>
      </c>
      <c r="F64" s="7"/>
      <c r="G64" s="7"/>
      <c r="H64" s="7"/>
      <c r="I64" s="7"/>
      <c r="J64" s="7"/>
      <c r="K64" s="7"/>
      <c r="L64" s="7"/>
    </row>
    <row r="65" spans="1:12" ht="20.100000000000001" customHeight="1" x14ac:dyDescent="0.2">
      <c r="A65" s="44" t="s">
        <v>224</v>
      </c>
      <c r="B65" s="119">
        <v>253000</v>
      </c>
      <c r="C65" s="119" t="s">
        <v>136</v>
      </c>
      <c r="D65" s="119">
        <v>327.5</v>
      </c>
      <c r="E65" s="191"/>
      <c r="F65" s="7"/>
      <c r="G65" s="7"/>
      <c r="H65" s="7"/>
      <c r="I65" s="7"/>
      <c r="J65" s="7"/>
      <c r="K65" s="7"/>
      <c r="L65" s="7"/>
    </row>
    <row r="66" spans="1:12" ht="20.100000000000001" customHeight="1" x14ac:dyDescent="0.2">
      <c r="A66" s="44" t="s">
        <v>225</v>
      </c>
      <c r="B66" s="119">
        <v>253000</v>
      </c>
      <c r="C66" s="119" t="s">
        <v>136</v>
      </c>
      <c r="D66" s="119">
        <v>327.5</v>
      </c>
      <c r="E66" s="191"/>
      <c r="F66" s="7"/>
      <c r="G66" s="7"/>
      <c r="H66" s="7"/>
      <c r="I66" s="7"/>
      <c r="J66" s="7"/>
      <c r="K66" s="7"/>
      <c r="L66" s="7"/>
    </row>
    <row r="67" spans="1:12" ht="20.100000000000001" customHeight="1" x14ac:dyDescent="0.2">
      <c r="A67" s="44" t="s">
        <v>226</v>
      </c>
      <c r="B67" s="119">
        <v>253000</v>
      </c>
      <c r="C67" s="119" t="s">
        <v>136</v>
      </c>
      <c r="D67" s="119">
        <v>327.5</v>
      </c>
      <c r="E67" s="191"/>
      <c r="F67" s="7"/>
      <c r="G67" s="7"/>
      <c r="H67" s="7"/>
      <c r="I67" s="7"/>
      <c r="J67" s="7"/>
      <c r="K67" s="7"/>
      <c r="L67" s="7"/>
    </row>
    <row r="68" spans="1:12" ht="20.100000000000001" customHeight="1" x14ac:dyDescent="0.2">
      <c r="A68" s="44" t="s">
        <v>227</v>
      </c>
      <c r="B68" s="119">
        <v>253000</v>
      </c>
      <c r="C68" s="139" t="s">
        <v>136</v>
      </c>
      <c r="D68" s="119">
        <v>327.5</v>
      </c>
      <c r="E68" s="191"/>
      <c r="F68" s="7"/>
      <c r="G68" s="7"/>
      <c r="H68" s="7"/>
      <c r="I68" s="7"/>
      <c r="J68" s="7"/>
      <c r="K68" s="7"/>
      <c r="L68" s="7"/>
    </row>
    <row r="69" spans="1:12" ht="20.100000000000001" customHeight="1" x14ac:dyDescent="0.2">
      <c r="A69" s="48" t="s">
        <v>228</v>
      </c>
      <c r="B69" s="131">
        <v>0</v>
      </c>
      <c r="C69" s="131" t="s">
        <v>77</v>
      </c>
      <c r="D69" s="131">
        <v>0</v>
      </c>
      <c r="E69" s="132"/>
      <c r="F69" s="7"/>
      <c r="G69" s="7"/>
      <c r="H69" s="7"/>
      <c r="I69" s="7"/>
      <c r="J69" s="7"/>
      <c r="K69" s="7"/>
      <c r="L69" s="7"/>
    </row>
    <row r="70" spans="1:12" ht="20.100000000000001" customHeight="1" x14ac:dyDescent="0.25">
      <c r="A70" s="212" t="s">
        <v>166</v>
      </c>
      <c r="B70" s="212"/>
      <c r="C70" s="212"/>
      <c r="D70" s="212"/>
      <c r="E70" s="212"/>
      <c r="F70" s="212"/>
      <c r="G70" s="212"/>
      <c r="H70" s="212"/>
      <c r="I70" s="212"/>
      <c r="J70" s="212"/>
      <c r="K70" s="212"/>
      <c r="L70" s="212"/>
    </row>
    <row r="71" spans="1:12" ht="20.100000000000001" customHeight="1" x14ac:dyDescent="0.2">
      <c r="A71" s="7"/>
      <c r="B71" s="7"/>
      <c r="C71" s="7"/>
      <c r="D71" s="7"/>
      <c r="E71" s="7"/>
      <c r="F71" s="7"/>
      <c r="G71" s="7"/>
      <c r="H71" s="7"/>
      <c r="I71" s="7"/>
      <c r="J71" s="7"/>
      <c r="K71" s="7"/>
      <c r="L71" s="7"/>
    </row>
    <row r="72" spans="1:12" ht="20.100000000000001" customHeight="1" x14ac:dyDescent="0.2">
      <c r="A72" s="7"/>
      <c r="B72" s="7"/>
      <c r="C72" s="7"/>
      <c r="D72" s="7"/>
      <c r="E72" s="7"/>
      <c r="F72" s="7"/>
      <c r="G72" s="7"/>
      <c r="H72" s="7"/>
      <c r="I72" s="7"/>
      <c r="J72" s="7"/>
      <c r="K72" s="7"/>
      <c r="L72" s="7"/>
    </row>
    <row r="73" spans="1:12" ht="20.100000000000001" customHeight="1" x14ac:dyDescent="0.2">
      <c r="A73" s="7"/>
      <c r="B73" s="7"/>
      <c r="C73" s="7"/>
      <c r="D73" s="7"/>
      <c r="E73" s="7"/>
      <c r="F73" s="7"/>
      <c r="G73" s="7"/>
      <c r="H73" s="7"/>
      <c r="I73" s="7"/>
      <c r="J73" s="7"/>
      <c r="K73" s="7"/>
      <c r="L73" s="7"/>
    </row>
    <row r="74" spans="1:12" ht="20.100000000000001" customHeight="1" x14ac:dyDescent="0.2">
      <c r="A74" s="7"/>
      <c r="B74" s="7"/>
      <c r="C74" s="7"/>
      <c r="D74" s="7"/>
      <c r="E74" s="7"/>
      <c r="F74" s="7"/>
      <c r="G74" s="7"/>
      <c r="H74" s="7"/>
      <c r="I74" s="7"/>
      <c r="J74" s="7"/>
      <c r="K74" s="7"/>
      <c r="L74" s="7"/>
    </row>
    <row r="75" spans="1:12" ht="20.100000000000001" customHeight="1" x14ac:dyDescent="0.2">
      <c r="A75" s="7"/>
      <c r="B75" s="7"/>
      <c r="C75" s="7"/>
      <c r="D75" s="7"/>
      <c r="E75" s="7"/>
      <c r="F75" s="7"/>
      <c r="G75" s="7"/>
      <c r="H75" s="7"/>
      <c r="I75" s="7"/>
      <c r="J75" s="7"/>
      <c r="K75" s="7"/>
      <c r="L75" s="7"/>
    </row>
    <row r="76" spans="1:12" ht="20.100000000000001" customHeight="1" x14ac:dyDescent="0.2">
      <c r="A76" s="7"/>
      <c r="B76" s="7"/>
      <c r="C76" s="7"/>
      <c r="D76" s="7"/>
      <c r="E76" s="7"/>
      <c r="F76" s="7"/>
      <c r="G76" s="7"/>
      <c r="H76" s="7"/>
      <c r="I76" s="7"/>
      <c r="J76" s="7"/>
      <c r="K76" s="7"/>
      <c r="L76" s="7"/>
    </row>
    <row r="77" spans="1:12" ht="20.100000000000001" customHeight="1" x14ac:dyDescent="0.2">
      <c r="A77" s="7"/>
      <c r="B77" s="7"/>
      <c r="C77" s="7"/>
      <c r="D77" s="7"/>
      <c r="E77" s="7"/>
      <c r="F77" s="7"/>
      <c r="G77" s="7"/>
      <c r="H77" s="7"/>
      <c r="I77" s="7"/>
      <c r="J77" s="7"/>
      <c r="K77" s="7"/>
      <c r="L77" s="7"/>
    </row>
    <row r="78" spans="1:12" ht="20.100000000000001" customHeight="1" x14ac:dyDescent="0.2">
      <c r="A78" s="7"/>
      <c r="B78" s="7"/>
      <c r="C78" s="7"/>
      <c r="D78" s="7"/>
      <c r="E78" s="7"/>
      <c r="F78" s="7"/>
      <c r="G78" s="7"/>
      <c r="H78" s="7"/>
      <c r="I78" s="7"/>
      <c r="J78" s="7"/>
      <c r="K78" s="7"/>
      <c r="L78" s="7"/>
    </row>
    <row r="79" spans="1:12" ht="20.100000000000001" customHeight="1" x14ac:dyDescent="0.2">
      <c r="A79" s="7"/>
      <c r="B79" s="7"/>
      <c r="C79" s="7"/>
      <c r="D79" s="7"/>
      <c r="E79" s="7"/>
      <c r="F79" s="7"/>
      <c r="G79" s="7"/>
      <c r="H79" s="7"/>
      <c r="I79" s="7"/>
      <c r="J79" s="7"/>
      <c r="K79" s="7"/>
      <c r="L79" s="7"/>
    </row>
    <row r="80" spans="1:12" ht="20.100000000000001" customHeight="1" x14ac:dyDescent="0.2">
      <c r="A80" s="7"/>
      <c r="B80" s="7"/>
      <c r="C80" s="7"/>
      <c r="D80" s="7"/>
      <c r="E80" s="7"/>
      <c r="F80" s="7"/>
      <c r="G80" s="7"/>
      <c r="H80" s="7"/>
      <c r="I80" s="7"/>
      <c r="J80" s="7"/>
      <c r="K80" s="7"/>
      <c r="L80" s="7"/>
    </row>
    <row r="81" s="7" customFormat="1" ht="20.100000000000001" customHeight="1" x14ac:dyDescent="0.2"/>
    <row r="82" s="7" customFormat="1" ht="20.100000000000001" customHeight="1" x14ac:dyDescent="0.2"/>
    <row r="83" s="7" customFormat="1" ht="20.100000000000001" customHeight="1" x14ac:dyDescent="0.2"/>
    <row r="84" s="7" customFormat="1" ht="20.100000000000001" customHeight="1" x14ac:dyDescent="0.2"/>
    <row r="85" s="7" customFormat="1" ht="20.100000000000001" customHeight="1" x14ac:dyDescent="0.2"/>
    <row r="86" s="7" customFormat="1" ht="20.100000000000001" customHeight="1" x14ac:dyDescent="0.2"/>
    <row r="87" s="7" customFormat="1" ht="20.100000000000001" customHeight="1" x14ac:dyDescent="0.2"/>
    <row r="88" s="7" customFormat="1" ht="20.100000000000001" customHeight="1" x14ac:dyDescent="0.2"/>
    <row r="89" s="7" customFormat="1" ht="20.100000000000001" customHeight="1" x14ac:dyDescent="0.2"/>
    <row r="90" s="7" customFormat="1" ht="20.100000000000001" customHeight="1" x14ac:dyDescent="0.2"/>
    <row r="91" s="7" customFormat="1" ht="20.100000000000001" customHeight="1" x14ac:dyDescent="0.2"/>
    <row r="92" s="7" customFormat="1" ht="20.100000000000001" customHeight="1" x14ac:dyDescent="0.2"/>
    <row r="93" s="7" customFormat="1" ht="20.100000000000001" customHeight="1" x14ac:dyDescent="0.2"/>
    <row r="94" s="7" customFormat="1" ht="20.100000000000001" customHeight="1" x14ac:dyDescent="0.2"/>
    <row r="95" s="7" customFormat="1" ht="20.100000000000001" customHeight="1" x14ac:dyDescent="0.2"/>
    <row r="96" s="7" customFormat="1" ht="20.100000000000001" customHeight="1" x14ac:dyDescent="0.2"/>
    <row r="97" s="7" customFormat="1" ht="20.100000000000001" customHeight="1" x14ac:dyDescent="0.2"/>
    <row r="98" s="7" customFormat="1" ht="20.100000000000001" customHeight="1" x14ac:dyDescent="0.2"/>
    <row r="99" s="7" customFormat="1" ht="20.100000000000001" customHeight="1" x14ac:dyDescent="0.2"/>
    <row r="100" s="7" customFormat="1" ht="20.100000000000001" customHeight="1" x14ac:dyDescent="0.2"/>
    <row r="101" s="7" customFormat="1" ht="20.100000000000001" customHeight="1" x14ac:dyDescent="0.2"/>
    <row r="102" s="7" customFormat="1" ht="20.100000000000001" customHeight="1" x14ac:dyDescent="0.2"/>
    <row r="103" s="7" customFormat="1" ht="20.100000000000001" customHeight="1" x14ac:dyDescent="0.2"/>
    <row r="104" s="7" customFormat="1" ht="20.100000000000001" customHeight="1" x14ac:dyDescent="0.2"/>
    <row r="105" s="7" customFormat="1" ht="20.100000000000001" customHeight="1" x14ac:dyDescent="0.2"/>
    <row r="106" s="7" customFormat="1" ht="20.100000000000001" customHeight="1" x14ac:dyDescent="0.2"/>
    <row r="107" s="7" customFormat="1" ht="20.100000000000001" customHeight="1" x14ac:dyDescent="0.2"/>
    <row r="108" s="7" customFormat="1" ht="20.100000000000001" customHeight="1" x14ac:dyDescent="0.2"/>
    <row r="109" s="7" customFormat="1" ht="20.100000000000001" customHeight="1" x14ac:dyDescent="0.2"/>
    <row r="110" s="7" customFormat="1" ht="20.100000000000001" customHeight="1" x14ac:dyDescent="0.2"/>
    <row r="111" s="7" customFormat="1" ht="20.100000000000001" customHeight="1" x14ac:dyDescent="0.2"/>
    <row r="112" s="7" customFormat="1" ht="20.100000000000001" customHeight="1" x14ac:dyDescent="0.2"/>
    <row r="113" s="7" customFormat="1" ht="20.100000000000001" customHeight="1" x14ac:dyDescent="0.2"/>
    <row r="114" s="7" customFormat="1" ht="20.100000000000001" customHeight="1" x14ac:dyDescent="0.2"/>
    <row r="115" s="7" customFormat="1" ht="20.100000000000001" customHeight="1" x14ac:dyDescent="0.2"/>
    <row r="116" s="7" customFormat="1" ht="20.100000000000001" customHeight="1" x14ac:dyDescent="0.2"/>
    <row r="117" s="7" customFormat="1" ht="20.100000000000001" customHeight="1" x14ac:dyDescent="0.2"/>
    <row r="118" s="7" customFormat="1" ht="20.100000000000001" customHeight="1" x14ac:dyDescent="0.2"/>
    <row r="119" s="7" customFormat="1" ht="20.100000000000001" customHeight="1" x14ac:dyDescent="0.2"/>
    <row r="120" s="7" customFormat="1" ht="20.100000000000001" customHeight="1" x14ac:dyDescent="0.2"/>
    <row r="121" s="7" customFormat="1" ht="20.100000000000001" customHeight="1" x14ac:dyDescent="0.2"/>
    <row r="122" s="7" customFormat="1" ht="20.100000000000001" customHeight="1" x14ac:dyDescent="0.2"/>
    <row r="123" s="7" customFormat="1" ht="20.100000000000001" customHeight="1" x14ac:dyDescent="0.2"/>
    <row r="124" s="7" customFormat="1" ht="20.100000000000001" customHeight="1" x14ac:dyDescent="0.2"/>
    <row r="125" s="7" customFormat="1" ht="20.100000000000001" customHeigh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sheetData>
  <mergeCells count="43">
    <mergeCell ref="A70:L70"/>
    <mergeCell ref="E40:E44"/>
    <mergeCell ref="E46:E50"/>
    <mergeCell ref="E52:E56"/>
    <mergeCell ref="E58:E62"/>
    <mergeCell ref="E64:E68"/>
    <mergeCell ref="L4:L8"/>
    <mergeCell ref="E10:E14"/>
    <mergeCell ref="F10:F14"/>
    <mergeCell ref="H10:H14"/>
    <mergeCell ref="I10:I14"/>
    <mergeCell ref="J10:J14"/>
    <mergeCell ref="K10:K14"/>
    <mergeCell ref="L10:L14"/>
    <mergeCell ref="E4:E8"/>
    <mergeCell ref="F4:F8"/>
    <mergeCell ref="H4:H8"/>
    <mergeCell ref="I4:I8"/>
    <mergeCell ref="J4:J8"/>
    <mergeCell ref="K4:K8"/>
    <mergeCell ref="L16:L20"/>
    <mergeCell ref="E22:E26"/>
    <mergeCell ref="F22:F26"/>
    <mergeCell ref="H22:H26"/>
    <mergeCell ref="I22:I26"/>
    <mergeCell ref="J22:J26"/>
    <mergeCell ref="K22:K26"/>
    <mergeCell ref="L22:L26"/>
    <mergeCell ref="E16:E20"/>
    <mergeCell ref="F16:F20"/>
    <mergeCell ref="H16:H20"/>
    <mergeCell ref="I16:I20"/>
    <mergeCell ref="J16:J20"/>
    <mergeCell ref="K16:K20"/>
    <mergeCell ref="A38:F38"/>
    <mergeCell ref="L28:L32"/>
    <mergeCell ref="A35:L35"/>
    <mergeCell ref="E28:E32"/>
    <mergeCell ref="F28:F32"/>
    <mergeCell ref="H28:H32"/>
    <mergeCell ref="I28:I32"/>
    <mergeCell ref="J28:J32"/>
    <mergeCell ref="K28:K32"/>
  </mergeCells>
  <printOptions horizontalCentered="1"/>
  <pageMargins left="0.7" right="0.7" top="1.25" bottom="0.75" header="0.3" footer="0.3"/>
  <pageSetup scale="43" orientation="landscape" r:id="rId1"/>
  <headerFooter>
    <oddHeader>&amp;C&amp;20Study B05897
Test #2</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2A6A8365CC72448725B45A05328473" ma:contentTypeVersion="5" ma:contentTypeDescription="Create a new document." ma:contentTypeScope="" ma:versionID="b0e31a6d2ccbdc2cbddb4025bf0db8fc">
  <xsd:schema xmlns:xsd="http://www.w3.org/2001/XMLSchema" xmlns:xs="http://www.w3.org/2001/XMLSchema" xmlns:p="http://schemas.microsoft.com/office/2006/metadata/properties" xmlns:ns3="3d1e4bae-7245-4c37-bba0-e395492f20b6" xmlns:ns4="30b2e096-cf50-43d9-8b28-738f2a4fde85" targetNamespace="http://schemas.microsoft.com/office/2006/metadata/properties" ma:root="true" ma:fieldsID="4ee78b284b6ac650acd69566191b1d04" ns3:_="" ns4:_="">
    <xsd:import namespace="3d1e4bae-7245-4c37-bba0-e395492f20b6"/>
    <xsd:import namespace="30b2e096-cf50-43d9-8b28-738f2a4fde8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1e4bae-7245-4c37-bba0-e395492f20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b2e096-cf50-43d9-8b28-738f2a4fde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7C1BFB-7102-422C-A9A9-F64A3E44A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1e4bae-7245-4c37-bba0-e395492f20b6"/>
    <ds:schemaRef ds:uri="30b2e096-cf50-43d9-8b28-738f2a4fd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EAA008-1520-4F63-937F-47A6F1DA1B73}">
  <ds:schemaRefs>
    <ds:schemaRef ds:uri="http://schemas.microsoft.com/sharepoint/v3/contenttype/forms"/>
  </ds:schemaRefs>
</ds:datastoreItem>
</file>

<file path=customXml/itemProps3.xml><?xml version="1.0" encoding="utf-8"?>
<ds:datastoreItem xmlns:ds="http://schemas.openxmlformats.org/officeDocument/2006/customXml" ds:itemID="{4DF8B16C-299A-401D-B451-6CC751221F8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Overview</vt:lpstr>
      <vt:lpstr>Information and Glossary</vt:lpstr>
      <vt:lpstr>Test 5 chart</vt:lpstr>
      <vt:lpstr>Environmental conditions</vt:lpstr>
      <vt:lpstr>Leather book cover</vt:lpstr>
      <vt:lpstr>Synthetic leather</vt:lpstr>
      <vt:lpstr>100% Polyolefin</vt:lpstr>
      <vt:lpstr>100% Cotton</vt:lpstr>
      <vt:lpstr>Nylon webbing</vt:lpstr>
      <vt:lpstr>'100% Cotton'!Print_Area</vt:lpstr>
      <vt:lpstr>'100% Polyolefin'!Print_Area</vt:lpstr>
      <vt:lpstr>'Leather book cover'!Print_Area</vt:lpstr>
      <vt:lpstr>'Nylon webbing'!Print_Area</vt:lpstr>
      <vt:lpstr>'Synthetic leather'!Print_Area</vt:lpstr>
    </vt:vector>
  </TitlesOfParts>
  <Manager/>
  <Company>Battelle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Morgan,Kendra</cp:lastModifiedBy>
  <cp:revision/>
  <dcterms:created xsi:type="dcterms:W3CDTF">2003-06-12T11:20:39Z</dcterms:created>
  <dcterms:modified xsi:type="dcterms:W3CDTF">2020-11-17T19:00:17Z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0x0101007A2A6A8365CC72448725B45A05328473</vt:lpwstr>
  </property>
</Properties>
</file>