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codeName="ThisWorkbook" defaultThemeVersion="124226"/>
  <mc:AlternateContent xmlns:mc="http://schemas.openxmlformats.org/markup-compatibility/2006">
    <mc:Choice Requires="x15">
      <x15ac:absPath xmlns:x15ac="http://schemas.microsoft.com/office/spreadsheetml/2010/11/ac" url="C:\Users\morgank\Desktop\data - final check\For Publication\"/>
    </mc:Choice>
  </mc:AlternateContent>
  <xr:revisionPtr revIDLastSave="0" documentId="13_ncr:1_{0CE818D6-024F-482C-BE24-B101D2752F0A}" xr6:coauthVersionLast="45" xr6:coauthVersionMax="45" xr10:uidLastSave="{00000000-0000-0000-0000-000000000000}"/>
  <bookViews>
    <workbookView xWindow="-120" yWindow="-120" windowWidth="29040" windowHeight="17640" tabRatio="662" xr2:uid="{00000000-000D-0000-FFFF-FFFF00000000}"/>
  </bookViews>
  <sheets>
    <sheet name="Overview" sheetId="21" r:id="rId1"/>
    <sheet name="Information and Glossary" sheetId="23" r:id="rId2"/>
    <sheet name="Test 4 chart" sheetId="22" r:id="rId3"/>
    <sheet name="Environmental conditions" sheetId="18" r:id="rId4"/>
    <sheet name="Hardcover book cover" sheetId="19" r:id="rId5"/>
    <sheet name="Softcover book cover" sheetId="20" r:id="rId6"/>
    <sheet name="Plastic protective cover" sheetId="16" r:id="rId7"/>
    <sheet name="Expanded polyethylene foam" sheetId="17" r:id="rId8"/>
    <sheet name="DVD case" sheetId="13" r:id="rId9"/>
  </sheets>
  <definedNames>
    <definedName name="_xlnm.Print_Area" localSheetId="8">'DVD case'!$A$2:$L$32</definedName>
    <definedName name="_xlnm.Print_Area" localSheetId="7">'Expanded polyethylene foam'!$A$2:$L$32</definedName>
    <definedName name="_xlnm.Print_Area" localSheetId="4">'Hardcover book cover'!$A$2:$L$32</definedName>
    <definedName name="_xlnm.Print_Area" localSheetId="6">'Plastic protective cover'!$A$2:$L$32</definedName>
    <definedName name="_xlnm.Print_Area" localSheetId="5">'Softcover book cover'!$A$2:$L$32</definedName>
  </definedNames>
  <calcPr calcId="191028"/>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61" i="13" l="1"/>
  <c r="D58" i="13"/>
  <c r="E55" i="13"/>
  <c r="D53" i="13"/>
  <c r="D52" i="13"/>
  <c r="D51" i="13"/>
  <c r="D50" i="13"/>
  <c r="D49" i="13"/>
  <c r="E49" i="13" s="1"/>
  <c r="D47" i="13"/>
  <c r="D46" i="13"/>
  <c r="D45" i="13"/>
  <c r="D44" i="13"/>
  <c r="D43" i="13"/>
  <c r="E43" i="13" s="1"/>
  <c r="D41" i="13"/>
  <c r="D40" i="13"/>
  <c r="D39" i="13"/>
  <c r="D38" i="13"/>
  <c r="D37" i="13"/>
  <c r="E37" i="13" s="1"/>
  <c r="E61" i="17"/>
  <c r="E55" i="17"/>
  <c r="D53" i="17"/>
  <c r="D52" i="17"/>
  <c r="D50" i="17"/>
  <c r="D49" i="17"/>
  <c r="E49" i="17" s="1"/>
  <c r="D47" i="17"/>
  <c r="D46" i="17"/>
  <c r="D45" i="17"/>
  <c r="D44" i="17"/>
  <c r="D43" i="17"/>
  <c r="E43" i="17" s="1"/>
  <c r="D41" i="17"/>
  <c r="D40" i="17"/>
  <c r="D39" i="17"/>
  <c r="D38" i="17"/>
  <c r="D37" i="17"/>
  <c r="E37" i="17" s="1"/>
  <c r="E61" i="16"/>
  <c r="E55" i="16"/>
  <c r="D52" i="16"/>
  <c r="D51" i="16"/>
  <c r="D50" i="16"/>
  <c r="D49" i="16"/>
  <c r="E49" i="16" s="1"/>
  <c r="D47" i="16"/>
  <c r="D46" i="16"/>
  <c r="D45" i="16"/>
  <c r="D44" i="16"/>
  <c r="D43" i="16"/>
  <c r="E43" i="16" s="1"/>
  <c r="D41" i="16"/>
  <c r="D40" i="16"/>
  <c r="D39" i="16"/>
  <c r="D38" i="16"/>
  <c r="D37" i="16"/>
  <c r="E37" i="16" s="1"/>
  <c r="E61" i="20"/>
  <c r="E55" i="20"/>
  <c r="D53" i="20"/>
  <c r="D51" i="20"/>
  <c r="D50" i="20"/>
  <c r="E49" i="20"/>
  <c r="D47" i="20"/>
  <c r="D46" i="20"/>
  <c r="D45" i="20"/>
  <c r="D44" i="20"/>
  <c r="D43" i="20"/>
  <c r="E43" i="20" s="1"/>
  <c r="D41" i="20"/>
  <c r="D40" i="20"/>
  <c r="D39" i="20"/>
  <c r="D38" i="20"/>
  <c r="D37" i="20"/>
  <c r="E37" i="20" s="1"/>
  <c r="D65" i="19" l="1"/>
  <c r="D64" i="19"/>
  <c r="D63" i="19"/>
  <c r="D62" i="19"/>
  <c r="D61" i="19"/>
  <c r="E61" i="19" s="1"/>
  <c r="D59" i="19"/>
  <c r="D58" i="19"/>
  <c r="D57" i="19"/>
  <c r="D56" i="19"/>
  <c r="E55" i="19" s="1"/>
  <c r="D53" i="19"/>
  <c r="D52" i="19"/>
  <c r="D51" i="19"/>
  <c r="D50" i="19"/>
  <c r="D49" i="19"/>
  <c r="E49" i="19" s="1"/>
  <c r="D47" i="19"/>
  <c r="D46" i="19"/>
  <c r="D45" i="19"/>
  <c r="D44" i="19"/>
  <c r="D43" i="19"/>
  <c r="E43" i="19" s="1"/>
  <c r="D41" i="19"/>
  <c r="D40" i="19"/>
  <c r="D39" i="19"/>
  <c r="D38" i="19"/>
  <c r="D37" i="19"/>
  <c r="E37" i="19" s="1"/>
  <c r="P4" i="20" l="1"/>
  <c r="G32" i="20" l="1"/>
  <c r="G31" i="20"/>
  <c r="G30" i="20"/>
  <c r="G29" i="20"/>
  <c r="G28" i="20"/>
  <c r="G27" i="20"/>
  <c r="I27" i="20" s="1"/>
  <c r="K27" i="20" s="1"/>
  <c r="L27" i="20" s="1"/>
  <c r="F27" i="20"/>
  <c r="E27" i="20"/>
  <c r="G26" i="20"/>
  <c r="G25" i="20"/>
  <c r="G24" i="20"/>
  <c r="G23" i="20"/>
  <c r="G22" i="20"/>
  <c r="G21" i="20"/>
  <c r="I21" i="20" s="1"/>
  <c r="K21" i="20" s="1"/>
  <c r="L21" i="20" s="1"/>
  <c r="F21" i="20"/>
  <c r="E21" i="20"/>
  <c r="G20" i="20"/>
  <c r="D19" i="20"/>
  <c r="G19" i="20" s="1"/>
  <c r="G18" i="20"/>
  <c r="D17" i="20"/>
  <c r="D16" i="20"/>
  <c r="G16" i="20" s="1"/>
  <c r="G15" i="20"/>
  <c r="G14" i="20"/>
  <c r="D13" i="20"/>
  <c r="G13" i="20" s="1"/>
  <c r="D12" i="20"/>
  <c r="G12" i="20" s="1"/>
  <c r="D11" i="20"/>
  <c r="G11" i="20" s="1"/>
  <c r="D10" i="20"/>
  <c r="G10" i="20" s="1"/>
  <c r="D9" i="20"/>
  <c r="E9" i="20" s="1"/>
  <c r="G8" i="20"/>
  <c r="D7" i="20"/>
  <c r="G7" i="20" s="1"/>
  <c r="D6" i="20"/>
  <c r="G6" i="20" s="1"/>
  <c r="D5" i="20"/>
  <c r="G5" i="20" s="1"/>
  <c r="D4" i="20"/>
  <c r="G4" i="20" s="1"/>
  <c r="D3" i="20"/>
  <c r="G3" i="20" s="1"/>
  <c r="G32" i="19"/>
  <c r="D31" i="19"/>
  <c r="G31" i="19" s="1"/>
  <c r="D30" i="19"/>
  <c r="G30" i="19" s="1"/>
  <c r="D29" i="19"/>
  <c r="G29" i="19" s="1"/>
  <c r="D28" i="19"/>
  <c r="G28" i="19" s="1"/>
  <c r="D27" i="19"/>
  <c r="G27" i="19" s="1"/>
  <c r="G26" i="19"/>
  <c r="D25" i="19"/>
  <c r="G25" i="19" s="1"/>
  <c r="D24" i="19"/>
  <c r="G24" i="19" s="1"/>
  <c r="D23" i="19"/>
  <c r="D22" i="19"/>
  <c r="G22" i="19" s="1"/>
  <c r="G21" i="19"/>
  <c r="G20" i="19"/>
  <c r="D19" i="19"/>
  <c r="G19" i="19" s="1"/>
  <c r="D18" i="19"/>
  <c r="G18" i="19" s="1"/>
  <c r="D17" i="19"/>
  <c r="G17" i="19" s="1"/>
  <c r="D16" i="19"/>
  <c r="G16" i="19" s="1"/>
  <c r="D15" i="19"/>
  <c r="G15" i="19" s="1"/>
  <c r="G14" i="19"/>
  <c r="D13" i="19"/>
  <c r="G13" i="19" s="1"/>
  <c r="D12" i="19"/>
  <c r="G12" i="19" s="1"/>
  <c r="D11" i="19"/>
  <c r="G11" i="19" s="1"/>
  <c r="D10" i="19"/>
  <c r="G10" i="19" s="1"/>
  <c r="D9" i="19"/>
  <c r="G9" i="19" s="1"/>
  <c r="G8" i="19"/>
  <c r="D7" i="19"/>
  <c r="G7" i="19" s="1"/>
  <c r="D6" i="19"/>
  <c r="G6" i="19" s="1"/>
  <c r="D5" i="19"/>
  <c r="G5" i="19" s="1"/>
  <c r="P4" i="19"/>
  <c r="D4" i="19"/>
  <c r="G4" i="19" s="1"/>
  <c r="D3" i="19"/>
  <c r="G3" i="19" s="1"/>
  <c r="F15" i="20" l="1"/>
  <c r="F9" i="20"/>
  <c r="H27" i="20"/>
  <c r="G9" i="20"/>
  <c r="F3" i="20"/>
  <c r="I3" i="20"/>
  <c r="K3" i="20" s="1"/>
  <c r="L3" i="20" s="1"/>
  <c r="H3" i="20"/>
  <c r="G17" i="20"/>
  <c r="H21" i="20"/>
  <c r="E3" i="20"/>
  <c r="E15" i="20"/>
  <c r="E27" i="19"/>
  <c r="E3" i="19"/>
  <c r="F21" i="19"/>
  <c r="I27" i="19"/>
  <c r="K27" i="19" s="1"/>
  <c r="L27" i="19" s="1"/>
  <c r="H15" i="19"/>
  <c r="I15" i="19"/>
  <c r="K15" i="19" s="1"/>
  <c r="L15" i="19" s="1"/>
  <c r="I3" i="19"/>
  <c r="K3" i="19" s="1"/>
  <c r="L3" i="19" s="1"/>
  <c r="I9" i="19"/>
  <c r="K9" i="19" s="1"/>
  <c r="L9" i="19" s="1"/>
  <c r="H9" i="19"/>
  <c r="F27" i="19"/>
  <c r="H3" i="19"/>
  <c r="E9" i="19"/>
  <c r="E15" i="19"/>
  <c r="F15" i="19"/>
  <c r="E21" i="19"/>
  <c r="F3" i="19"/>
  <c r="G23" i="19"/>
  <c r="H21" i="19" s="1"/>
  <c r="H27" i="19"/>
  <c r="F9" i="19"/>
  <c r="H15" i="20" l="1"/>
  <c r="I15" i="20"/>
  <c r="K15" i="20" s="1"/>
  <c r="L15" i="20" s="1"/>
  <c r="J3" i="20"/>
  <c r="I9" i="20"/>
  <c r="K9" i="20" s="1"/>
  <c r="L9" i="20" s="1"/>
  <c r="H9" i="20"/>
  <c r="J9" i="20" s="1"/>
  <c r="J27" i="20"/>
  <c r="J21" i="20"/>
  <c r="J15" i="20"/>
  <c r="I21" i="19"/>
  <c r="K21" i="19" s="1"/>
  <c r="L21" i="19" s="1"/>
  <c r="J27" i="19"/>
  <c r="J21" i="19"/>
  <c r="J15" i="19"/>
  <c r="J9" i="19"/>
  <c r="J3" i="19"/>
  <c r="E27" i="13"/>
  <c r="D24" i="13" l="1"/>
  <c r="D19" i="13"/>
  <c r="D18" i="13"/>
  <c r="D17" i="13"/>
  <c r="D16" i="13"/>
  <c r="D15" i="13"/>
  <c r="D13" i="13"/>
  <c r="D12" i="13"/>
  <c r="D11" i="13"/>
  <c r="D10" i="13"/>
  <c r="D9" i="13"/>
  <c r="D7" i="13"/>
  <c r="D6" i="13"/>
  <c r="D5" i="13"/>
  <c r="D4" i="13"/>
  <c r="D3" i="13"/>
  <c r="D18" i="16"/>
  <c r="D17" i="16"/>
  <c r="D16" i="16"/>
  <c r="D15" i="16"/>
  <c r="D13" i="16"/>
  <c r="D12" i="16"/>
  <c r="D11" i="16"/>
  <c r="D10" i="16"/>
  <c r="D9" i="16"/>
  <c r="D19" i="17"/>
  <c r="D18" i="17"/>
  <c r="D16" i="17"/>
  <c r="D15" i="17"/>
  <c r="D13" i="17"/>
  <c r="D12" i="17"/>
  <c r="D11" i="17"/>
  <c r="D10" i="17"/>
  <c r="D9" i="17"/>
  <c r="E15" i="13" l="1"/>
  <c r="F15" i="13"/>
  <c r="F21" i="13"/>
  <c r="E21" i="13"/>
  <c r="F9" i="13"/>
  <c r="E9" i="13"/>
  <c r="D7" i="16"/>
  <c r="D6" i="16"/>
  <c r="D5" i="16"/>
  <c r="D4" i="16"/>
  <c r="D3" i="16"/>
  <c r="D7" i="17"/>
  <c r="D6" i="17"/>
  <c r="D5" i="17"/>
  <c r="D4" i="17"/>
  <c r="D3" i="17"/>
  <c r="G20" i="17" l="1"/>
  <c r="G19" i="17"/>
  <c r="G18" i="17"/>
  <c r="G17" i="17"/>
  <c r="G16" i="17"/>
  <c r="G15" i="17"/>
  <c r="G14" i="16"/>
  <c r="G13" i="16"/>
  <c r="G12" i="16"/>
  <c r="G11" i="16"/>
  <c r="G10" i="16"/>
  <c r="G9" i="16"/>
  <c r="G20" i="13"/>
  <c r="G19" i="13"/>
  <c r="G18" i="13"/>
  <c r="G17" i="13"/>
  <c r="G16" i="13"/>
  <c r="G15" i="13"/>
  <c r="I15" i="13" l="1"/>
  <c r="K15" i="13" s="1"/>
  <c r="L15" i="13" s="1"/>
  <c r="H15" i="13"/>
  <c r="E15" i="17"/>
  <c r="F15" i="17"/>
  <c r="I15" i="17"/>
  <c r="K15" i="17" s="1"/>
  <c r="L15" i="17" s="1"/>
  <c r="H15" i="17"/>
  <c r="H9" i="16"/>
  <c r="I9" i="16"/>
  <c r="K9" i="16" s="1"/>
  <c r="L9" i="16" s="1"/>
  <c r="E9" i="16"/>
  <c r="F9" i="16"/>
  <c r="G32" i="17"/>
  <c r="G31" i="17"/>
  <c r="G30" i="17"/>
  <c r="G29" i="17"/>
  <c r="G28" i="17"/>
  <c r="G27" i="17"/>
  <c r="F27" i="17"/>
  <c r="E27" i="17"/>
  <c r="G32" i="16"/>
  <c r="G31" i="16"/>
  <c r="G30" i="16"/>
  <c r="G29" i="16"/>
  <c r="G28" i="16"/>
  <c r="G27" i="16"/>
  <c r="F27" i="16"/>
  <c r="E27" i="16"/>
  <c r="G32" i="13"/>
  <c r="G31" i="13"/>
  <c r="G30" i="13"/>
  <c r="G29" i="13"/>
  <c r="G28" i="13"/>
  <c r="G27" i="13"/>
  <c r="F27" i="13"/>
  <c r="G26" i="13"/>
  <c r="I27" i="16" l="1"/>
  <c r="K27" i="16" s="1"/>
  <c r="L27" i="16" s="1"/>
  <c r="I27" i="13"/>
  <c r="K27" i="13" s="1"/>
  <c r="L27" i="13" s="1"/>
  <c r="H27" i="13"/>
  <c r="H27" i="16"/>
  <c r="I27" i="17"/>
  <c r="K27" i="17" s="1"/>
  <c r="L27" i="17" s="1"/>
  <c r="H27" i="17"/>
  <c r="G26" i="17" l="1"/>
  <c r="G25" i="17"/>
  <c r="G24" i="17"/>
  <c r="G23" i="17"/>
  <c r="G21" i="17"/>
  <c r="G14" i="17"/>
  <c r="G13" i="17"/>
  <c r="G12" i="17"/>
  <c r="G11" i="17"/>
  <c r="G10" i="17"/>
  <c r="G9" i="17"/>
  <c r="G8" i="17"/>
  <c r="G7" i="17"/>
  <c r="G6" i="17"/>
  <c r="G5" i="17"/>
  <c r="P4" i="17"/>
  <c r="G4" i="17"/>
  <c r="G3" i="17"/>
  <c r="G26" i="16"/>
  <c r="G25" i="16"/>
  <c r="G24" i="16"/>
  <c r="G23" i="16"/>
  <c r="G22" i="16"/>
  <c r="G20" i="16"/>
  <c r="G19" i="16"/>
  <c r="G18" i="16"/>
  <c r="G17" i="16"/>
  <c r="G16" i="16"/>
  <c r="G15" i="16"/>
  <c r="G8" i="16"/>
  <c r="G7" i="16"/>
  <c r="G6" i="16"/>
  <c r="G5" i="16"/>
  <c r="P4" i="16"/>
  <c r="G4" i="16"/>
  <c r="G3" i="16"/>
  <c r="G24" i="13"/>
  <c r="G23" i="13"/>
  <c r="G22" i="13"/>
  <c r="G21" i="13"/>
  <c r="F21" i="17" l="1"/>
  <c r="F3" i="16"/>
  <c r="E21" i="16"/>
  <c r="F21" i="16"/>
  <c r="G21" i="16"/>
  <c r="H21" i="16" s="1"/>
  <c r="G22" i="17"/>
  <c r="F3" i="17"/>
  <c r="E21" i="17"/>
  <c r="H3" i="17"/>
  <c r="I9" i="17"/>
  <c r="K9" i="17" s="1"/>
  <c r="L9" i="17" s="1"/>
  <c r="H9" i="17"/>
  <c r="I21" i="17"/>
  <c r="K21" i="17" s="1"/>
  <c r="L21" i="17" s="1"/>
  <c r="E3" i="17"/>
  <c r="H21" i="17"/>
  <c r="E9" i="17"/>
  <c r="I3" i="17"/>
  <c r="K3" i="17" s="1"/>
  <c r="L3" i="17" s="1"/>
  <c r="F9" i="17"/>
  <c r="I3" i="16"/>
  <c r="K3" i="16" s="1"/>
  <c r="L3" i="16" s="1"/>
  <c r="I15" i="16"/>
  <c r="K15" i="16" s="1"/>
  <c r="L15" i="16" s="1"/>
  <c r="H15" i="16"/>
  <c r="E3" i="16"/>
  <c r="H3" i="16"/>
  <c r="J9" i="16" s="1"/>
  <c r="E15" i="16"/>
  <c r="F15" i="16"/>
  <c r="G25" i="13"/>
  <c r="H21" i="13" s="1"/>
  <c r="G14" i="13"/>
  <c r="G8" i="13"/>
  <c r="I21" i="13" l="1"/>
  <c r="K21" i="13" s="1"/>
  <c r="J27" i="17"/>
  <c r="J15" i="17"/>
  <c r="J3" i="16"/>
  <c r="J27" i="16"/>
  <c r="I21" i="16"/>
  <c r="K21" i="16" s="1"/>
  <c r="L21" i="16" s="1"/>
  <c r="J21" i="17"/>
  <c r="J9" i="17"/>
  <c r="J3" i="17"/>
  <c r="J21" i="16"/>
  <c r="J15" i="16"/>
  <c r="G12" i="13"/>
  <c r="G10" i="13"/>
  <c r="G9" i="13"/>
  <c r="G5" i="13"/>
  <c r="G4" i="13"/>
  <c r="G6" i="13"/>
  <c r="G7" i="13"/>
  <c r="G13" i="13" l="1"/>
  <c r="G3" i="13"/>
  <c r="I3" i="13" l="1"/>
  <c r="K3" i="13" s="1"/>
  <c r="L3" i="13" s="1"/>
  <c r="H3" i="13"/>
  <c r="J3" i="13" s="1"/>
  <c r="E3" i="13"/>
  <c r="G11" i="13"/>
  <c r="H9" i="13" s="1"/>
  <c r="F3" i="13"/>
  <c r="J27" i="13" l="1"/>
  <c r="J15" i="13"/>
  <c r="J21" i="13"/>
  <c r="L21" i="13"/>
  <c r="I9" i="13"/>
  <c r="K9" i="13" s="1"/>
  <c r="J9" i="13"/>
  <c r="L9" i="1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tc={E8F623A1-7429-498D-A3F2-34FFE986D118}</author>
    <author>tc={9CCEB09B-27DA-4B56-A068-59D0D0D631E9}</author>
  </authors>
  <commentList>
    <comment ref="E21" authorId="0" shapeId="0" xr:uid="{E8F623A1-7429-498D-A3F2-34FFE986D118}">
      <text>
        <t>[Threaded comment]
Your version of Excel allows you to read this threaded comment; however, any edits to it will get removed if the file is opened in a newer version of Excel. Learn more: https://go.microsoft.com/fwlink/?linkid=870924
Comment:
    None of the values changed, but I did fix the cell references.</t>
      </text>
    </comment>
    <comment ref="E55" authorId="1" shapeId="0" xr:uid="{9CCEB09B-27DA-4B56-A068-59D0D0D631E9}">
      <text>
        <t>[Threaded comment]
Your version of Excel allows you to read this threaded comment; however, any edits to it will get removed if the file is opened in a newer version of Excel. Learn more: https://go.microsoft.com/fwlink/?linkid=870924
Comment:
    None of the values changed, but I did fix the cell references.</t>
      </text>
    </comment>
  </commentList>
</comments>
</file>

<file path=xl/sharedStrings.xml><?xml version="1.0" encoding="utf-8"?>
<sst xmlns="http://schemas.openxmlformats.org/spreadsheetml/2006/main" count="940" uniqueCount="196">
  <si>
    <t>REALM Test 4: Raw Data</t>
  </si>
  <si>
    <t>This workbook contains worksheets related to:</t>
  </si>
  <si>
    <t>REopening Archives, Libraries and Museums (REALM)</t>
  </si>
  <si>
    <t>by OCLC, IMLS, and Battelle</t>
  </si>
  <si>
    <t>This data file covers REALM Test 4. The full test reports for all REALM tests are available online.</t>
  </si>
  <si>
    <t>https://oc.lc/realm-project</t>
  </si>
  <si>
    <t>This file synthesizes various studies and data; however, the scientific understanding regarding COVID-19 is continuously evolving. This material is being provided for informational purposes only, and readers are encouraged to review federal, state, tribal, territorial, and local guidance. The authors, sponsors, and researchers are not liable for any damages resulting from use, misuse, or reliance upon this information, or any errors or omissions herein.</t>
  </si>
  <si>
    <t>This project was made possible in part by support from the Institute of Museum and Library Services, the Library of Congress, The Andrew W. Mellon Foundation, and the Carnegie Corporation of New York.</t>
  </si>
  <si>
    <t>Reading the data</t>
  </si>
  <si>
    <t>Glossary</t>
  </si>
  <si>
    <t>CI</t>
  </si>
  <si>
    <t>Confidence interval</t>
  </si>
  <si>
    <t>LOQ</t>
  </si>
  <si>
    <t>Limit of quantitation</t>
  </si>
  <si>
    <t>LOD</t>
  </si>
  <si>
    <t>Limit of detection</t>
  </si>
  <si>
    <t>SD</t>
  </si>
  <si>
    <t>Standard deviation</t>
  </si>
  <si>
    <t>RH</t>
  </si>
  <si>
    <t>Relative humidity</t>
  </si>
  <si>
    <t>SE</t>
  </si>
  <si>
    <t>Standard error</t>
  </si>
  <si>
    <t>Test 4: Stacked library materials and expanded polyethylene foam</t>
  </si>
  <si>
    <t>All items except the foam were tested in a stacked configuration.</t>
  </si>
  <si>
    <t>Description</t>
  </si>
  <si>
    <r>
      <t>Total Log</t>
    </r>
    <r>
      <rPr>
        <b/>
        <vertAlign val="subscript"/>
        <sz val="10"/>
        <rFont val="Arial"/>
        <family val="2"/>
      </rPr>
      <t>10</t>
    </r>
    <r>
      <rPr>
        <b/>
        <sz val="10"/>
        <rFont val="Arial"/>
        <family val="2"/>
      </rPr>
      <t xml:space="preserve"> SARS-CoV-2 Recovered</t>
    </r>
  </si>
  <si>
    <r>
      <t>Inoculum</t>
    </r>
    <r>
      <rPr>
        <vertAlign val="superscript"/>
        <sz val="10"/>
        <rFont val="Arial"/>
        <family val="2"/>
      </rPr>
      <t>1</t>
    </r>
  </si>
  <si>
    <r>
      <t>T0</t>
    </r>
    <r>
      <rPr>
        <vertAlign val="superscript"/>
        <sz val="10"/>
        <rFont val="Arial"/>
        <family val="2"/>
      </rPr>
      <t>2</t>
    </r>
  </si>
  <si>
    <t>2 Day</t>
  </si>
  <si>
    <t>3 Day</t>
  </si>
  <si>
    <t>4 Day</t>
  </si>
  <si>
    <t>6 Day</t>
  </si>
  <si>
    <t>Hardcover book cover</t>
  </si>
  <si>
    <t>Softcover book cover</t>
  </si>
  <si>
    <t xml:space="preserve">Plastic protective cover </t>
  </si>
  <si>
    <t>DVD case</t>
  </si>
  <si>
    <t>Foam</t>
  </si>
  <si>
    <r>
      <rPr>
        <vertAlign val="superscript"/>
        <sz val="8"/>
        <rFont val="Arial"/>
        <family val="2"/>
      </rPr>
      <t>1</t>
    </r>
    <r>
      <rPr>
        <sz val="8"/>
        <rFont val="Arial"/>
        <family val="2"/>
      </rPr>
      <t xml:space="preserve"> Total number of virus applied to each material</t>
    </r>
  </si>
  <si>
    <r>
      <rPr>
        <vertAlign val="superscript"/>
        <sz val="8"/>
        <rFont val="Arial"/>
        <family val="2"/>
      </rPr>
      <t>2</t>
    </r>
    <r>
      <rPr>
        <sz val="8"/>
        <rFont val="Arial"/>
        <family val="2"/>
      </rPr>
      <t xml:space="preserve"> Total number of virus recovered after ~1hr dry period</t>
    </r>
  </si>
  <si>
    <t>95% CI</t>
  </si>
  <si>
    <t>Inoculum</t>
  </si>
  <si>
    <t>0 Day</t>
  </si>
  <si>
    <t>NA</t>
  </si>
  <si>
    <t xml:space="preserve">This test chart includes the raw value for the virus, on the right hand side of the scale. However, because the raw scale is tied to the log scale, please note that the raw scale is not evenly distributed between the line markers (i.e. 10, 100, 1000). </t>
  </si>
  <si>
    <t xml:space="preserve">Note: the peaks in the chart represent when the test chamber was opened to retrieve the coupons. </t>
  </si>
  <si>
    <t>Avg.</t>
  </si>
  <si>
    <t>Temp</t>
  </si>
  <si>
    <t>The material tested on the hardcover book cover was buckram cloth.</t>
  </si>
  <si>
    <t>Coupon Type</t>
  </si>
  <si>
    <t>Inoculum Conc. (TCID50)</t>
  </si>
  <si>
    <t>Recovery Conc. (TCID50/mL)</t>
  </si>
  <si>
    <t>Total Virus (TCID50): 2mL Extract</t>
  </si>
  <si>
    <t>Avg. Total Virus (TCID50)</t>
  </si>
  <si>
    <t>SD Total Virus</t>
  </si>
  <si>
    <t>Log Total Virus</t>
  </si>
  <si>
    <t>Mean Log Virus</t>
  </si>
  <si>
    <t>Variance Log Virus</t>
  </si>
  <si>
    <t>Mean Log Reduction</t>
  </si>
  <si>
    <t>Hardcover book cover - 1 - Day 0</t>
  </si>
  <si>
    <t>Hardcover book cover - 2 - Day 0</t>
  </si>
  <si>
    <t>Inoculum level</t>
  </si>
  <si>
    <t>Hardcover book cover - 3 - Day 0</t>
  </si>
  <si>
    <t>Hardcover book cover - 4 - Day 0</t>
  </si>
  <si>
    <t>Hardcover book cover - 5 - Day 0</t>
  </si>
  <si>
    <t>Hardcover book cover -  BLANK - Day 0</t>
  </si>
  <si>
    <t>&lt;LOD</t>
  </si>
  <si>
    <t>Hardcover book cover - 1 - Day 2</t>
  </si>
  <si>
    <t>Hardcover book cover - 2 - Day 2</t>
  </si>
  <si>
    <t>Hardcover book cover - 3 - Day 2</t>
  </si>
  <si>
    <t>Hardcover book cover - 4 - Day 2</t>
  </si>
  <si>
    <t>Hardcover book cover - 5 - Day 2</t>
  </si>
  <si>
    <t>Hardcover book cover - BLANK - Day 2</t>
  </si>
  <si>
    <t>Hardcover book cover - 1 - Day 3</t>
  </si>
  <si>
    <t>Hardcover book cover - 2 - Day 3</t>
  </si>
  <si>
    <t>Hardcover book cover - 3 - Day 3</t>
  </si>
  <si>
    <t>Hardcover book cover - 4 - Day 3</t>
  </si>
  <si>
    <t>Hardcover book cover - 5 - Day 3</t>
  </si>
  <si>
    <t>Hardcover book cover - BLANK - Day 3</t>
  </si>
  <si>
    <t>Hardcover book cover - 1 - Day 4</t>
  </si>
  <si>
    <t>&lt;LOQ</t>
  </si>
  <si>
    <t>Hardcover book cover - 2 - Day 4</t>
  </si>
  <si>
    <t>Hardcover book cover - 3 - Day 4</t>
  </si>
  <si>
    <t>Hardcover book cover - 4 - Day 4</t>
  </si>
  <si>
    <t>Hardcover book cover - 5 - Day 4</t>
  </si>
  <si>
    <t>Hardcover book cover - BLANK - Day 4</t>
  </si>
  <si>
    <t>Hardcover book cover - 1 - Day 6</t>
  </si>
  <si>
    <t>Hardcover book cover - 2 - Day 6</t>
  </si>
  <si>
    <t>Hardcover book cover - 3 - Day 6</t>
  </si>
  <si>
    <t>Hardcover book cover - 4 - Day 6</t>
  </si>
  <si>
    <t>Hardcover book cover - 5 - Day 6</t>
  </si>
  <si>
    <t>Hardcover book cover - BLANK - Day 6</t>
  </si>
  <si>
    <t xml:space="preserve">Raw data: To help with a more layperson intepretation, this chart converts the Log data in the table above into Raw data, which represents individual virus cells. Other columns were removed because they relate to calculations specific to the Log value. </t>
  </si>
  <si>
    <t>Softcover book cover - 1 - Day 0</t>
  </si>
  <si>
    <t>Softcover book cover - 2 - Day 0</t>
  </si>
  <si>
    <t>Softcover book cover - 3 - Day 0</t>
  </si>
  <si>
    <t>Softcover book cover - 4 - Day 0</t>
  </si>
  <si>
    <t>Softcover book cover - 5 - Day 0</t>
  </si>
  <si>
    <t>Softcover book cover -  BLANK - Day 0</t>
  </si>
  <si>
    <t>Softcover book cover - 1 - Day 2</t>
  </si>
  <si>
    <t>Softcover book cover - 2 - Day 2</t>
  </si>
  <si>
    <t>Softcover book cover - 3 - Day 2</t>
  </si>
  <si>
    <t>Softcover book cover - 4 - Day 2</t>
  </si>
  <si>
    <t>Softcover book cover - 5 - Day 2</t>
  </si>
  <si>
    <t>Softcover book cover - BLANK - Day 2</t>
  </si>
  <si>
    <t>Softcover book cover - 1 - Day 3</t>
  </si>
  <si>
    <t>Softcover book cover - 2 - Day 3</t>
  </si>
  <si>
    <t>Softcover book cover - 3 - Day 3</t>
  </si>
  <si>
    <t>Softcover book cover - 4 - Day 3</t>
  </si>
  <si>
    <t>Softcover book cover - 5 - Day 3</t>
  </si>
  <si>
    <t>Softcover book cover - BLANK - Day 3</t>
  </si>
  <si>
    <t>Softcover book cover - 1 - Day 4</t>
  </si>
  <si>
    <t>Softcover book cover - 2 - Day 4</t>
  </si>
  <si>
    <t>Softcover book cover - 3 - Day 4</t>
  </si>
  <si>
    <t>Softcover book cover - 4 - Day 4</t>
  </si>
  <si>
    <t>Softcover book cover - 5 - Day 4</t>
  </si>
  <si>
    <t>Softcover book cover - BLANK - Day 4</t>
  </si>
  <si>
    <t>Softcover book cover - 1 - Day 6</t>
  </si>
  <si>
    <t>Softcover book cover - 2 - Day 6</t>
  </si>
  <si>
    <t>Softcover book cover - 3 - Day 6</t>
  </si>
  <si>
    <t>Softcover book cover - 4 - Day 6</t>
  </si>
  <si>
    <t>Softcover book cover - 5 - Day 6</t>
  </si>
  <si>
    <t>Softcover book cover - BLANK - Day 6</t>
  </si>
  <si>
    <t>Plastic protective cover - 1 - Day 0</t>
  </si>
  <si>
    <t>Plastic protective cover - 2 - Day 0</t>
  </si>
  <si>
    <t>Plastic protective cover - 3 - Day 0</t>
  </si>
  <si>
    <t>Plastic protective cover - 4 - Day 0</t>
  </si>
  <si>
    <t>Plastic protective cover - 5 - Day 0</t>
  </si>
  <si>
    <t>Plastic protective cover -  BLANK - Day 0</t>
  </si>
  <si>
    <t>Plastic protective cover - 1 - Day 2</t>
  </si>
  <si>
    <t>Plastic protective cover - 2 - Day 2</t>
  </si>
  <si>
    <t>Plastic protective cover - 3 - Day 2</t>
  </si>
  <si>
    <t>Plastic protective cover - 4 - Day 2</t>
  </si>
  <si>
    <t>Plastic protective cover - 5 - Day 2</t>
  </si>
  <si>
    <t>Plastic protective cover - BLANK - Day 2</t>
  </si>
  <si>
    <t>Plastic protective cover - 1 - Day 3</t>
  </si>
  <si>
    <t>Plastic protective cover - 2 - Day 3</t>
  </si>
  <si>
    <t>Plastic protective cover - 3 - Day 3</t>
  </si>
  <si>
    <t>Plastic protective cover - 4 - Day 3</t>
  </si>
  <si>
    <t>Plastic protective cover - 5 - Day 3</t>
  </si>
  <si>
    <t>Plastic protective cover - BLANK - Day 3</t>
  </si>
  <si>
    <t>Plastic protective cover - 1 - Day 4</t>
  </si>
  <si>
    <t>Plastic protective cover - 2 - Day 4</t>
  </si>
  <si>
    <t>Plastic protective cover - 3 - Day 4</t>
  </si>
  <si>
    <t>Plastic protective cover - 4 - Day 4</t>
  </si>
  <si>
    <t>Plastic protective cover - 5 - Day 4</t>
  </si>
  <si>
    <t>Plastic protective cover - BLANK - Day 4</t>
  </si>
  <si>
    <t>Plastic protective cover - 1 - Day 6</t>
  </si>
  <si>
    <t>Plastic protective cover - 2 - Day 6</t>
  </si>
  <si>
    <t>Plastic protective cover - 3 - Day 6</t>
  </si>
  <si>
    <t>Plastic protective cover - 4 - Day 6</t>
  </si>
  <si>
    <t>Plastic protective cover - 5 - Day 6</t>
  </si>
  <si>
    <t>Plastic protective cover - BLANK - Day 6</t>
  </si>
  <si>
    <t>Expanded polyethyene foam - 1 - Day 0</t>
  </si>
  <si>
    <t>Expanded polyethyene foam - 2 - Day 0</t>
  </si>
  <si>
    <t>Expanded polyethyene foam - 3 - Day 0</t>
  </si>
  <si>
    <t>Expanded polyethyene foam - 4 - Day 0</t>
  </si>
  <si>
    <t>Expanded polyethyene foam - 5 - Day 0</t>
  </si>
  <si>
    <t>Expanded polyethyene foam -  BLANK - Day 0</t>
  </si>
  <si>
    <t>Expanded polyethyene foam - 1 - Day 2</t>
  </si>
  <si>
    <t>Expanded polyethyene foam - 2 - Day 2</t>
  </si>
  <si>
    <t>Expanded polyethyene foam - 3 - Day 2</t>
  </si>
  <si>
    <t>Expanded polyethyene foam - 4 - Day 2</t>
  </si>
  <si>
    <t>Expanded polyethyene foam - 5 - Day 2</t>
  </si>
  <si>
    <t>Expanded polyethyene foam - BLANK - Day 2</t>
  </si>
  <si>
    <t>Expanded polyethyene foam - 1 - Day 3</t>
  </si>
  <si>
    <t>Expanded polyethyene foam - 2 - Day 3</t>
  </si>
  <si>
    <t>Expanded polyethyene foam - 3 - Day 3</t>
  </si>
  <si>
    <t>Expanded polyethyene foam - 4 - Day 3</t>
  </si>
  <si>
    <t>Expanded polyethyene foam - 5 - Day 3</t>
  </si>
  <si>
    <t>Expanded polyethyene foam - BLANK - Day 3</t>
  </si>
  <si>
    <t>Expanded polyethyene foam - 1 - Day 4</t>
  </si>
  <si>
    <t>Expanded polyethyene foam - 2 - Day 4</t>
  </si>
  <si>
    <t>Expanded polyethyene foam - 3 - Day 4</t>
  </si>
  <si>
    <t>Expanded polyethyene foam - 4 - Day 4</t>
  </si>
  <si>
    <t>Expanded polyethyene foam - 5 - Day 4</t>
  </si>
  <si>
    <t>Expanded polyethyene foam - BLANK - Day 4</t>
  </si>
  <si>
    <t>Expanded polyethyene foam - 1 - Day 6</t>
  </si>
  <si>
    <t>Expanded polyethyene foam - 2 - Day 6</t>
  </si>
  <si>
    <t>Expanded polyethyene foam - 3 - Day 6</t>
  </si>
  <si>
    <t>Expanded polyethyene foam - 4 - Day 6</t>
  </si>
  <si>
    <t>Expanded polyethyene foam - 5 - Day 6</t>
  </si>
  <si>
    <t>Expanded polyethyene foam - BLANK - Day 6</t>
  </si>
  <si>
    <t>DVD case - 1 - Day 0</t>
  </si>
  <si>
    <t>DVD case - 2 - Day 0</t>
  </si>
  <si>
    <t>DVD case - 3 - Day 0</t>
  </si>
  <si>
    <t>DVD case - 4 - Day 0</t>
  </si>
  <si>
    <t>DVD case - 5 - Day 0</t>
  </si>
  <si>
    <t>DVD case -  BLANK - Day 0</t>
  </si>
  <si>
    <t>DVD case - BLANK - Day 2</t>
  </si>
  <si>
    <t>DVD case - BLANK - Day 3</t>
  </si>
  <si>
    <t>DVD case - BLANK - Day 4</t>
  </si>
  <si>
    <t>DVD case - BLANK - Day 6</t>
  </si>
  <si>
    <t xml:space="preserve">Reuse of this document is permitted as long as it is consistent with the terms of the Creative Commons BY-NC-SA 4.0 International License. </t>
  </si>
  <si>
    <t>https://creativecommons.org/licenses/by-nc-sa/4.0/</t>
  </si>
  <si>
    <t xml:space="preserve">A separate spreadsheet is provided for each of the materials tested. For each day of the test, Battelle processed five coupons, and then reviewed the coupon for the presence of viable vius. The chart shows the amount of recovered virus for each of the five coupons tested on each day. The data on each of the sheets is presented in the Excel Scientific format, which is expressed as a combination of numbers, letters and symbols (example: 6.99E+04). 
</t>
  </si>
  <si>
    <t>Published online: November 10,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</si>
</sst>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
  </numFmts>
  <fonts count="26" x14ac:knownFonts="1">
    <font>
      <sz val="10"/>
      <name val="Arial"/>
    </font>
    <font>
      <sz val="11"/>
      <color theme="1"/>
      <name val="Calibri"/>
      <family val="2"/>
      <scheme val="minor"/>
    </font>
    <font>
      <sz val="11"/>
      <color theme="1"/>
      <name val="Calibri"/>
      <family val="2"/>
      <scheme val="minor"/>
    </font>
    <font>
      <b/>
      <sz val="12"/>
      <name val="Arial"/>
      <family val="2"/>
    </font>
    <font>
      <sz val="12"/>
      <name val="Arial"/>
      <family val="2"/>
    </font>
    <font>
      <sz val="10"/>
      <name val="Arial"/>
      <family val="2"/>
    </font>
    <font>
      <b/>
      <sz val="11"/>
      <name val="Arial"/>
      <family val="2"/>
    </font>
    <font>
      <b/>
      <sz val="18"/>
      <color rgb="FF2178B5"/>
      <name val="Trebuchet MS"/>
      <family val="2"/>
    </font>
    <font>
      <sz val="10"/>
      <name val="Trebuchet MS"/>
      <family val="2"/>
    </font>
    <font>
      <sz val="11"/>
      <name val="Trebuchet MS"/>
      <family val="2"/>
    </font>
    <font>
      <b/>
      <sz val="14"/>
      <name val="Trebuchet MS"/>
      <family val="2"/>
    </font>
    <font>
      <u/>
      <sz val="10"/>
      <color theme="10"/>
      <name val="Arial"/>
      <family val="2"/>
    </font>
    <font>
      <u/>
      <sz val="11"/>
      <color theme="10"/>
      <name val="Trebuchet MS"/>
      <family val="2"/>
    </font>
    <font>
      <sz val="11"/>
      <color theme="1"/>
      <name val="Trebuchet MS"/>
      <family val="2"/>
    </font>
    <font>
      <u/>
      <sz val="11"/>
      <color indexed="12"/>
      <name val="Calibri"/>
      <family val="2"/>
    </font>
    <font>
      <u/>
      <sz val="11"/>
      <color indexed="12"/>
      <name val="Trebuchet MS"/>
      <family val="2"/>
    </font>
    <font>
      <sz val="9"/>
      <name val="Trebuchet MS"/>
      <family val="2"/>
    </font>
    <font>
      <b/>
      <sz val="14"/>
      <name val="Arial"/>
      <family val="2"/>
    </font>
    <font>
      <b/>
      <sz val="10"/>
      <name val="Arial"/>
      <family val="2"/>
    </font>
    <font>
      <b/>
      <vertAlign val="subscript"/>
      <sz val="10"/>
      <name val="Arial"/>
      <family val="2"/>
    </font>
    <font>
      <vertAlign val="superscript"/>
      <sz val="10"/>
      <name val="Arial"/>
      <family val="2"/>
    </font>
    <font>
      <sz val="8"/>
      <name val="Arial"/>
      <family val="2"/>
    </font>
    <font>
      <vertAlign val="superscript"/>
      <sz val="8"/>
      <name val="Arial"/>
      <family val="2"/>
    </font>
    <font>
      <b/>
      <sz val="12"/>
      <color rgb="FF00B050"/>
      <name val="Arial"/>
      <family val="2"/>
    </font>
    <font>
      <sz val="10"/>
      <color theme="1"/>
      <name val="Arial"/>
      <family val="2"/>
    </font>
    <font>
      <i/>
      <sz val="10"/>
      <name val="Arial"/>
      <family val="2"/>
    </font>
  </fonts>
  <fills count="7">
    <fill>
      <patternFill patternType="none"/>
    </fill>
    <fill>
      <patternFill patternType="gray125"/>
    </fill>
    <fill>
      <patternFill patternType="solid">
        <fgColor indexed="22"/>
        <bgColor indexed="64"/>
      </patternFill>
    </fill>
    <fill>
      <patternFill patternType="lightDown">
        <bgColor indexed="8"/>
      </patternFill>
    </fill>
    <fill>
      <patternFill patternType="solid">
        <fgColor theme="1"/>
        <bgColor indexed="64"/>
      </patternFill>
    </fill>
    <fill>
      <patternFill patternType="solid">
        <fgColor theme="0"/>
        <bgColor indexed="64"/>
      </patternFill>
    </fill>
    <fill>
      <patternFill patternType="solid">
        <fgColor theme="6" tint="0.59999389629810485"/>
        <bgColor indexed="64"/>
      </patternFill>
    </fill>
  </fills>
  <borders count="34">
    <border>
      <left/>
      <right/>
      <top/>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ck">
        <color indexed="64"/>
      </bottom>
      <diagonal/>
    </border>
    <border>
      <left style="thin">
        <color indexed="64"/>
      </left>
      <right style="thin">
        <color indexed="64"/>
      </right>
      <top/>
      <bottom style="medium">
        <color indexed="64"/>
      </bottom>
      <diagonal/>
    </border>
    <border>
      <left style="double">
        <color indexed="64"/>
      </left>
      <right style="thin">
        <color indexed="64"/>
      </right>
      <top style="double">
        <color indexed="64"/>
      </top>
      <bottom style="thick">
        <color indexed="64"/>
      </bottom>
      <diagonal/>
    </border>
    <border>
      <left style="thin">
        <color indexed="64"/>
      </left>
      <right style="thin">
        <color indexed="64"/>
      </right>
      <top style="double">
        <color indexed="64"/>
      </top>
      <bottom style="thick">
        <color indexed="64"/>
      </bottom>
      <diagonal/>
    </border>
    <border>
      <left/>
      <right style="thin">
        <color indexed="64"/>
      </right>
      <top style="double">
        <color indexed="64"/>
      </top>
      <bottom style="thick">
        <color indexed="64"/>
      </bottom>
      <diagonal/>
    </border>
    <border>
      <left style="thin">
        <color indexed="64"/>
      </left>
      <right style="double">
        <color indexed="64"/>
      </right>
      <top style="double">
        <color indexed="64"/>
      </top>
      <bottom style="thick">
        <color indexed="64"/>
      </bottom>
      <diagonal/>
    </border>
    <border>
      <left style="double">
        <color indexed="64"/>
      </left>
      <right style="thin">
        <color indexed="64"/>
      </right>
      <top style="thick">
        <color indexed="64"/>
      </top>
      <bottom style="thin">
        <color indexed="64"/>
      </bottom>
      <diagonal/>
    </border>
    <border>
      <left style="thin">
        <color auto="1"/>
      </left>
      <right style="double">
        <color indexed="64"/>
      </right>
      <top style="thick">
        <color indexed="64"/>
      </top>
      <bottom style="thin">
        <color auto="1"/>
      </bottom>
      <diagonal/>
    </border>
    <border>
      <left style="double">
        <color indexed="64"/>
      </left>
      <right style="thin">
        <color indexed="64"/>
      </right>
      <top style="thin">
        <color indexed="64"/>
      </top>
      <bottom style="thin">
        <color indexed="64"/>
      </bottom>
      <diagonal/>
    </border>
    <border>
      <left style="thin">
        <color auto="1"/>
      </left>
      <right style="double">
        <color indexed="64"/>
      </right>
      <top style="thin">
        <color auto="1"/>
      </top>
      <bottom style="thin">
        <color auto="1"/>
      </bottom>
      <diagonal/>
    </border>
    <border>
      <left style="double">
        <color indexed="64"/>
      </left>
      <right style="thin">
        <color indexed="64"/>
      </right>
      <top style="medium">
        <color indexed="64"/>
      </top>
      <bottom style="thin">
        <color indexed="64"/>
      </bottom>
      <diagonal/>
    </border>
    <border>
      <left style="thin">
        <color indexed="64"/>
      </left>
      <right style="double">
        <color indexed="64"/>
      </right>
      <top style="medium">
        <color indexed="64"/>
      </top>
      <bottom/>
      <diagonal/>
    </border>
    <border>
      <left style="double">
        <color indexed="64"/>
      </left>
      <right style="thin">
        <color indexed="64"/>
      </right>
      <top style="medium">
        <color indexed="64"/>
      </top>
      <bottom style="thick">
        <color indexed="64"/>
      </bottom>
      <diagonal/>
    </border>
    <border>
      <left style="double">
        <color indexed="64"/>
      </left>
      <right style="thin">
        <color indexed="64"/>
      </right>
      <top/>
      <bottom style="thin">
        <color indexed="64"/>
      </bottom>
      <diagonal/>
    </border>
    <border>
      <left style="thin">
        <color auto="1"/>
      </left>
      <right style="double">
        <color indexed="64"/>
      </right>
      <top style="thin">
        <color auto="1"/>
      </top>
      <bottom/>
      <diagonal/>
    </border>
    <border>
      <left style="thin">
        <color indexed="64"/>
      </left>
      <right style="double">
        <color indexed="64"/>
      </right>
      <top/>
      <bottom/>
      <diagonal/>
    </border>
    <border>
      <left style="thin">
        <color auto="1"/>
      </left>
      <right style="double">
        <color indexed="64"/>
      </right>
      <top/>
      <bottom style="medium">
        <color indexed="64"/>
      </bottom>
      <diagonal/>
    </border>
    <border>
      <left style="double">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double">
        <color indexed="64"/>
      </right>
      <top style="medium">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top style="medium">
        <color indexed="64"/>
      </top>
      <bottom/>
      <diagonal/>
    </border>
  </borders>
  <cellStyleXfs count="7">
    <xf numFmtId="0" fontId="0" fillId="0" borderId="0"/>
    <xf numFmtId="0" fontId="5" fillId="0" borderId="0"/>
    <xf numFmtId="0" fontId="5" fillId="0" borderId="0"/>
    <xf numFmtId="0" fontId="11" fillId="0" borderId="0" applyNumberFormat="0" applyFill="0" applyBorder="0" applyAlignment="0" applyProtection="0"/>
    <xf numFmtId="0" fontId="2" fillId="0" borderId="0"/>
    <xf numFmtId="0" fontId="14" fillId="0" borderId="0" applyNumberFormat="0" applyFill="0" applyBorder="0" applyAlignment="0" applyProtection="0">
      <alignment vertical="top"/>
      <protection locked="0"/>
    </xf>
    <xf numFmtId="0" fontId="1" fillId="0" borderId="0"/>
  </cellStyleXfs>
  <cellXfs count="199">
    <xf numFmtId="0" fontId="0" fillId="0" borderId="0" xfId="0"/>
    <xf numFmtId="0" fontId="3" fillId="0" borderId="0" xfId="0" applyFont="1" applyAlignment="1">
      <alignment horizontal="center"/>
    </xf>
    <xf numFmtId="0" fontId="4" fillId="0" borderId="0" xfId="0" applyFont="1" applyAlignment="1">
      <alignment horizontal="center" vertical="center"/>
    </xf>
    <xf numFmtId="0" fontId="4" fillId="0" borderId="0" xfId="0" applyFont="1"/>
    <xf numFmtId="0" fontId="4" fillId="0" borderId="0" xfId="0" applyFont="1" applyAlignment="1">
      <alignment horizontal="center"/>
    </xf>
    <xf numFmtId="2" fontId="4" fillId="0" borderId="0" xfId="0" applyNumberFormat="1" applyFont="1" applyAlignment="1">
      <alignment horizontal="center" vertical="center"/>
    </xf>
    <xf numFmtId="11" fontId="4" fillId="0" borderId="0" xfId="0" applyNumberFormat="1" applyFont="1" applyAlignment="1">
      <alignment horizontal="center" vertical="center"/>
    </xf>
    <xf numFmtId="0" fontId="4" fillId="4" borderId="2" xfId="0" applyFont="1" applyFill="1" applyBorder="1" applyAlignment="1">
      <alignment horizontal="center" vertical="center"/>
    </xf>
    <xf numFmtId="2" fontId="4" fillId="3" borderId="2" xfId="0" applyNumberFormat="1" applyFont="1" applyFill="1" applyBorder="1" applyAlignment="1">
      <alignment horizontal="center" vertical="center"/>
    </xf>
    <xf numFmtId="11" fontId="4" fillId="0" borderId="4" xfId="0" applyNumberFormat="1" applyFont="1" applyBorder="1" applyAlignment="1">
      <alignment horizontal="center" vertical="center"/>
    </xf>
    <xf numFmtId="0" fontId="4" fillId="0" borderId="0" xfId="0" applyFont="1"/>
    <xf numFmtId="11" fontId="4" fillId="0" borderId="6" xfId="0" applyNumberFormat="1" applyFont="1" applyBorder="1" applyAlignment="1">
      <alignment horizontal="center" vertical="center"/>
    </xf>
    <xf numFmtId="2" fontId="4" fillId="4" borderId="7" xfId="0" applyNumberFormat="1" applyFont="1" applyFill="1" applyBorder="1" applyAlignment="1">
      <alignment horizontal="center" vertical="center"/>
    </xf>
    <xf numFmtId="2" fontId="3" fillId="4" borderId="7" xfId="0" applyNumberFormat="1" applyFont="1" applyFill="1" applyBorder="1" applyAlignment="1">
      <alignment horizontal="center" vertical="center"/>
    </xf>
    <xf numFmtId="165" fontId="4" fillId="4" borderId="7" xfId="0" applyNumberFormat="1" applyFont="1" applyFill="1" applyBorder="1" applyAlignment="1">
      <alignment horizontal="center" vertical="center"/>
    </xf>
    <xf numFmtId="11" fontId="4" fillId="5" borderId="4" xfId="0" applyNumberFormat="1" applyFont="1" applyFill="1" applyBorder="1" applyAlignment="1">
      <alignment horizontal="center" vertical="center"/>
    </xf>
    <xf numFmtId="11" fontId="4" fillId="4" borderId="7" xfId="0" applyNumberFormat="1" applyFont="1" applyFill="1" applyBorder="1" applyAlignment="1">
      <alignment horizontal="center" vertical="center"/>
    </xf>
    <xf numFmtId="2" fontId="4" fillId="4" borderId="6" xfId="0" applyNumberFormat="1" applyFont="1" applyFill="1" applyBorder="1" applyAlignment="1">
      <alignment horizontal="center" vertical="center"/>
    </xf>
    <xf numFmtId="164" fontId="4" fillId="4" borderId="7" xfId="0" applyNumberFormat="1" applyFont="1" applyFill="1" applyBorder="1" applyAlignment="1">
      <alignment horizontal="center" vertical="center"/>
    </xf>
    <xf numFmtId="11" fontId="4" fillId="4" borderId="8" xfId="0" applyNumberFormat="1" applyFont="1" applyFill="1" applyBorder="1" applyAlignment="1">
      <alignment horizontal="center" vertical="center"/>
    </xf>
    <xf numFmtId="2" fontId="4" fillId="4" borderId="8" xfId="0" applyNumberFormat="1" applyFont="1" applyFill="1" applyBorder="1" applyAlignment="1">
      <alignment horizontal="center" vertical="center"/>
    </xf>
    <xf numFmtId="164" fontId="4" fillId="4" borderId="8" xfId="0" applyNumberFormat="1" applyFont="1" applyFill="1" applyBorder="1" applyAlignment="1">
      <alignment horizontal="center" vertical="center"/>
    </xf>
    <xf numFmtId="11" fontId="4" fillId="0" borderId="8" xfId="0" applyNumberFormat="1" applyFont="1" applyBorder="1" applyAlignment="1">
      <alignment horizontal="center" vertical="center"/>
    </xf>
    <xf numFmtId="11" fontId="4" fillId="5" borderId="6" xfId="0" applyNumberFormat="1" applyFont="1" applyFill="1" applyBorder="1" applyAlignment="1">
      <alignment horizontal="center" vertical="center"/>
    </xf>
    <xf numFmtId="11" fontId="4" fillId="5" borderId="8" xfId="0" applyNumberFormat="1" applyFont="1" applyFill="1" applyBorder="1" applyAlignment="1">
      <alignment horizontal="center" vertical="center"/>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2" fontId="3" fillId="2" borderId="12" xfId="0" applyNumberFormat="1" applyFont="1" applyFill="1" applyBorder="1" applyAlignment="1">
      <alignment horizontal="center" vertical="center" wrapText="1"/>
    </xf>
    <xf numFmtId="11" fontId="3" fillId="2" borderId="12" xfId="0" applyNumberFormat="1" applyFont="1" applyFill="1" applyBorder="1" applyAlignment="1">
      <alignment horizontal="center" vertical="center" wrapText="1"/>
    </xf>
    <xf numFmtId="0" fontId="6" fillId="2" borderId="11"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4" fillId="4" borderId="17" xfId="0" applyFont="1" applyFill="1" applyBorder="1" applyAlignment="1">
      <alignment horizontal="center" vertical="center"/>
    </xf>
    <xf numFmtId="0" fontId="4" fillId="0" borderId="14" xfId="0" applyFont="1" applyBorder="1" applyAlignment="1">
      <alignment horizontal="center" vertical="center"/>
    </xf>
    <xf numFmtId="0" fontId="4" fillId="0" borderId="16" xfId="0" applyFont="1" applyBorder="1" applyAlignment="1">
      <alignment horizontal="center" vertical="center"/>
    </xf>
    <xf numFmtId="0" fontId="4" fillId="0" borderId="18" xfId="0" applyFont="1" applyBorder="1" applyAlignment="1">
      <alignment horizontal="center" vertical="center"/>
    </xf>
    <xf numFmtId="165" fontId="4" fillId="4" borderId="19" xfId="0" applyNumberFormat="1" applyFont="1" applyFill="1" applyBorder="1" applyAlignment="1">
      <alignment horizontal="center" vertical="center"/>
    </xf>
    <xf numFmtId="0" fontId="4" fillId="0" borderId="21" xfId="0" applyFont="1" applyBorder="1" applyAlignment="1">
      <alignment horizontal="center" vertical="center"/>
    </xf>
    <xf numFmtId="0" fontId="4" fillId="0" borderId="20" xfId="0" applyFont="1" applyBorder="1" applyAlignment="1">
      <alignment horizontal="center" vertical="center"/>
    </xf>
    <xf numFmtId="11" fontId="4" fillId="0" borderId="26" xfId="0" applyNumberFormat="1" applyFont="1" applyBorder="1" applyAlignment="1">
      <alignment horizontal="center" vertical="center"/>
    </xf>
    <xf numFmtId="11" fontId="4" fillId="4" borderId="26" xfId="0" applyNumberFormat="1" applyFont="1" applyFill="1" applyBorder="1" applyAlignment="1">
      <alignment horizontal="center" vertical="center"/>
    </xf>
    <xf numFmtId="2" fontId="4" fillId="4" borderId="26" xfId="0" applyNumberFormat="1" applyFont="1" applyFill="1" applyBorder="1" applyAlignment="1">
      <alignment horizontal="center" vertical="center"/>
    </xf>
    <xf numFmtId="2" fontId="3" fillId="4" borderId="26" xfId="0" applyNumberFormat="1" applyFont="1" applyFill="1" applyBorder="1" applyAlignment="1">
      <alignment horizontal="center" vertical="center"/>
    </xf>
    <xf numFmtId="165" fontId="4" fillId="4" borderId="26" xfId="0" applyNumberFormat="1" applyFont="1" applyFill="1" applyBorder="1" applyAlignment="1">
      <alignment horizontal="center" vertical="center"/>
    </xf>
    <xf numFmtId="165" fontId="4" fillId="4" borderId="27" xfId="0" applyNumberFormat="1" applyFont="1" applyFill="1" applyBorder="1" applyAlignment="1">
      <alignment horizontal="center" vertical="center"/>
    </xf>
    <xf numFmtId="11" fontId="4" fillId="5" borderId="5" xfId="0" applyNumberFormat="1" applyFont="1" applyFill="1" applyBorder="1" applyAlignment="1">
      <alignment horizontal="center" vertical="center"/>
    </xf>
    <xf numFmtId="0" fontId="5" fillId="0" borderId="28" xfId="0" applyFont="1" applyBorder="1"/>
    <xf numFmtId="0" fontId="5" fillId="0" borderId="30" xfId="0" applyFont="1" applyBorder="1"/>
    <xf numFmtId="0" fontId="0" fillId="0" borderId="31" xfId="0" applyBorder="1"/>
    <xf numFmtId="0" fontId="5" fillId="0" borderId="29" xfId="0" applyFont="1" applyBorder="1"/>
    <xf numFmtId="0" fontId="0" fillId="0" borderId="28" xfId="0" applyBorder="1"/>
    <xf numFmtId="0" fontId="0" fillId="0" borderId="30" xfId="0" applyBorder="1"/>
    <xf numFmtId="0" fontId="4" fillId="5" borderId="14" xfId="0" applyFont="1" applyFill="1" applyBorder="1" applyAlignment="1">
      <alignment horizontal="center" vertical="center"/>
    </xf>
    <xf numFmtId="0" fontId="4" fillId="5" borderId="16" xfId="0" applyFont="1" applyFill="1" applyBorder="1" applyAlignment="1">
      <alignment horizontal="center" vertical="center"/>
    </xf>
    <xf numFmtId="0" fontId="4" fillId="5" borderId="18" xfId="0" applyFont="1" applyFill="1" applyBorder="1" applyAlignment="1">
      <alignment horizontal="center" vertical="center"/>
    </xf>
    <xf numFmtId="0" fontId="4" fillId="5" borderId="21" xfId="0" applyFont="1" applyFill="1" applyBorder="1" applyAlignment="1">
      <alignment horizontal="center" vertical="center"/>
    </xf>
    <xf numFmtId="0" fontId="4" fillId="5" borderId="20" xfId="0" applyFont="1" applyFill="1" applyBorder="1" applyAlignment="1">
      <alignment horizontal="center" vertical="center"/>
    </xf>
    <xf numFmtId="0" fontId="4" fillId="5" borderId="25" xfId="0" applyFont="1" applyFill="1" applyBorder="1" applyAlignment="1">
      <alignment horizontal="center" vertical="center"/>
    </xf>
    <xf numFmtId="2" fontId="0" fillId="0" borderId="29" xfId="0" applyNumberFormat="1" applyBorder="1"/>
    <xf numFmtId="2" fontId="4" fillId="0" borderId="4" xfId="0" applyNumberFormat="1" applyFont="1" applyFill="1" applyBorder="1" applyAlignment="1">
      <alignment horizontal="center" vertical="center"/>
    </xf>
    <xf numFmtId="0" fontId="7" fillId="0" borderId="0" xfId="2" applyFont="1" applyAlignment="1">
      <alignment horizontal="left" wrapText="1"/>
    </xf>
    <xf numFmtId="0" fontId="8" fillId="0" borderId="0" xfId="0" applyFont="1"/>
    <xf numFmtId="0" fontId="9" fillId="0" borderId="0" xfId="2" applyFont="1"/>
    <xf numFmtId="0" fontId="10" fillId="0" borderId="0" xfId="2" applyFont="1"/>
    <xf numFmtId="0" fontId="9" fillId="0" borderId="0" xfId="0" applyFont="1"/>
    <xf numFmtId="0" fontId="12" fillId="0" borderId="0" xfId="3" applyFont="1" applyAlignment="1">
      <alignment horizontal="left"/>
    </xf>
    <xf numFmtId="0" fontId="13" fillId="0" borderId="0" xfId="4" applyFont="1"/>
    <xf numFmtId="0" fontId="15" fillId="0" borderId="0" xfId="5" applyFont="1" applyAlignment="1" applyProtection="1"/>
    <xf numFmtId="0" fontId="16" fillId="0" borderId="0" xfId="0" applyFont="1" applyAlignment="1">
      <alignment vertical="center" wrapText="1"/>
    </xf>
    <xf numFmtId="0" fontId="9" fillId="0" borderId="0" xfId="0" applyFont="1" applyAlignment="1">
      <alignment vertical="center"/>
    </xf>
    <xf numFmtId="0" fontId="5" fillId="0" borderId="0" xfId="0" applyFont="1"/>
    <xf numFmtId="0" fontId="5" fillId="0" borderId="32" xfId="0" applyFont="1" applyBorder="1"/>
    <xf numFmtId="0" fontId="5" fillId="0" borderId="32" xfId="0" applyFont="1" applyBorder="1" applyAlignment="1">
      <alignment horizontal="center"/>
    </xf>
    <xf numFmtId="0" fontId="0" fillId="0" borderId="32" xfId="0" applyBorder="1" applyAlignment="1">
      <alignment horizontal="center"/>
    </xf>
    <xf numFmtId="0" fontId="5" fillId="0" borderId="33" xfId="0" applyFont="1" applyBorder="1"/>
    <xf numFmtId="2" fontId="0" fillId="0" borderId="0" xfId="0" applyNumberFormat="1" applyAlignment="1">
      <alignment horizontal="center" vertical="center"/>
    </xf>
    <xf numFmtId="2" fontId="0" fillId="0" borderId="33" xfId="0" applyNumberFormat="1" applyBorder="1" applyAlignment="1">
      <alignment horizontal="center"/>
    </xf>
    <xf numFmtId="2" fontId="5" fillId="0" borderId="33" xfId="0" applyNumberFormat="1" applyFont="1" applyBorder="1" applyAlignment="1">
      <alignment horizontal="center"/>
    </xf>
    <xf numFmtId="2" fontId="5" fillId="0" borderId="0" xfId="0" applyNumberFormat="1" applyFont="1" applyAlignment="1">
      <alignment horizontal="center"/>
    </xf>
    <xf numFmtId="2" fontId="0" fillId="0" borderId="0" xfId="0" applyNumberFormat="1" applyAlignment="1">
      <alignment horizontal="center"/>
    </xf>
    <xf numFmtId="2" fontId="0" fillId="0" borderId="32" xfId="0" applyNumberFormat="1" applyBorder="1" applyAlignment="1">
      <alignment horizontal="center" vertical="center"/>
    </xf>
    <xf numFmtId="2" fontId="0" fillId="0" borderId="32" xfId="0" applyNumberFormat="1" applyBorder="1" applyAlignment="1">
      <alignment horizontal="center"/>
    </xf>
    <xf numFmtId="2" fontId="5" fillId="0" borderId="32" xfId="0" applyNumberFormat="1" applyFont="1" applyBorder="1" applyAlignment="1">
      <alignment horizontal="center"/>
    </xf>
    <xf numFmtId="0" fontId="21" fillId="0" borderId="0" xfId="0" applyFont="1" applyAlignment="1">
      <alignment horizontal="left"/>
    </xf>
    <xf numFmtId="0" fontId="21" fillId="0" borderId="0" xfId="0" applyFont="1"/>
    <xf numFmtId="0" fontId="18" fillId="0" borderId="0" xfId="0" applyFont="1"/>
    <xf numFmtId="165" fontId="4" fillId="0" borderId="0" xfId="0" applyNumberFormat="1" applyFont="1"/>
    <xf numFmtId="0" fontId="4" fillId="0" borderId="14" xfId="0" applyFont="1" applyFill="1" applyBorder="1" applyAlignment="1">
      <alignment horizontal="center" vertical="center"/>
    </xf>
    <xf numFmtId="0" fontId="4" fillId="0" borderId="16" xfId="0" applyFont="1" applyFill="1" applyBorder="1" applyAlignment="1">
      <alignment horizontal="center" vertical="center"/>
    </xf>
    <xf numFmtId="0" fontId="4" fillId="0" borderId="18" xfId="0" applyFont="1" applyFill="1" applyBorder="1" applyAlignment="1">
      <alignment horizontal="center" vertical="center"/>
    </xf>
    <xf numFmtId="11" fontId="4" fillId="0" borderId="6" xfId="0" applyNumberFormat="1" applyFont="1" applyFill="1" applyBorder="1" applyAlignment="1">
      <alignment horizontal="center" vertical="center"/>
    </xf>
    <xf numFmtId="0" fontId="4" fillId="0" borderId="20" xfId="0" applyFont="1" applyFill="1" applyBorder="1" applyAlignment="1">
      <alignment horizontal="center" vertical="center"/>
    </xf>
    <xf numFmtId="11" fontId="4" fillId="0" borderId="8" xfId="0" applyNumberFormat="1" applyFont="1" applyFill="1" applyBorder="1" applyAlignment="1">
      <alignment horizontal="center" vertical="center"/>
    </xf>
    <xf numFmtId="0" fontId="23" fillId="0" borderId="0" xfId="0" applyFont="1" applyAlignment="1">
      <alignment horizontal="left"/>
    </xf>
    <xf numFmtId="0" fontId="4" fillId="0" borderId="0" xfId="0" applyFont="1" applyAlignment="1">
      <alignment horizontal="right" vertical="center"/>
    </xf>
    <xf numFmtId="165" fontId="4" fillId="0" borderId="0" xfId="0" applyNumberFormat="1" applyFont="1" applyAlignment="1">
      <alignment horizontal="center" vertical="center"/>
    </xf>
    <xf numFmtId="0" fontId="24" fillId="0" borderId="0" xfId="0" applyFont="1"/>
    <xf numFmtId="0" fontId="0" fillId="0" borderId="0" xfId="0" applyAlignment="1">
      <alignment wrapText="1"/>
    </xf>
    <xf numFmtId="0" fontId="13" fillId="0" borderId="0" xfId="2" applyFont="1"/>
    <xf numFmtId="3" fontId="4" fillId="0" borderId="6" xfId="0" applyNumberFormat="1" applyFont="1" applyFill="1" applyBorder="1" applyAlignment="1">
      <alignment horizontal="center" vertical="center"/>
    </xf>
    <xf numFmtId="3" fontId="4" fillId="4" borderId="7" xfId="0" applyNumberFormat="1" applyFont="1" applyFill="1" applyBorder="1" applyAlignment="1">
      <alignment horizontal="center" vertical="center"/>
    </xf>
    <xf numFmtId="3" fontId="4" fillId="0" borderId="6" xfId="0" applyNumberFormat="1" applyFont="1" applyBorder="1" applyAlignment="1">
      <alignment horizontal="center" vertical="center"/>
    </xf>
    <xf numFmtId="3" fontId="4" fillId="5" borderId="5" xfId="0" applyNumberFormat="1" applyFont="1" applyFill="1" applyBorder="1" applyAlignment="1">
      <alignment horizontal="center" vertical="center"/>
    </xf>
    <xf numFmtId="3" fontId="4" fillId="0" borderId="8" xfId="0" applyNumberFormat="1" applyFont="1" applyBorder="1" applyAlignment="1">
      <alignment horizontal="center" vertical="center"/>
    </xf>
    <xf numFmtId="3" fontId="4" fillId="0" borderId="26" xfId="0" applyNumberFormat="1" applyFont="1" applyBorder="1" applyAlignment="1">
      <alignment horizontal="center" vertical="center"/>
    </xf>
    <xf numFmtId="3" fontId="4" fillId="4" borderId="26" xfId="0" applyNumberFormat="1" applyFont="1" applyFill="1" applyBorder="1" applyAlignment="1">
      <alignment horizontal="center" vertical="center"/>
    </xf>
    <xf numFmtId="3" fontId="4" fillId="0" borderId="8" xfId="0" applyNumberFormat="1" applyFont="1" applyFill="1" applyBorder="1" applyAlignment="1">
      <alignment horizontal="center" vertical="center"/>
    </xf>
    <xf numFmtId="3" fontId="4" fillId="4" borderId="8" xfId="0" applyNumberFormat="1" applyFont="1" applyFill="1" applyBorder="1" applyAlignment="1">
      <alignment horizontal="center" vertical="center"/>
    </xf>
    <xf numFmtId="3" fontId="4" fillId="5" borderId="4" xfId="0" applyNumberFormat="1" applyFont="1" applyFill="1" applyBorder="1" applyAlignment="1">
      <alignment horizontal="center" vertical="center"/>
    </xf>
    <xf numFmtId="3" fontId="4" fillId="0" borderId="4" xfId="0" applyNumberFormat="1" applyFont="1" applyBorder="1" applyAlignment="1">
      <alignment horizontal="center" vertical="center"/>
    </xf>
    <xf numFmtId="3" fontId="4" fillId="5" borderId="8" xfId="0" applyNumberFormat="1" applyFont="1" applyFill="1" applyBorder="1" applyAlignment="1">
      <alignment horizontal="center" vertical="center"/>
    </xf>
    <xf numFmtId="3" fontId="4" fillId="5" borderId="6" xfId="0" applyNumberFormat="1" applyFont="1" applyFill="1" applyBorder="1" applyAlignment="1">
      <alignment horizontal="center" vertical="center"/>
    </xf>
    <xf numFmtId="0" fontId="9" fillId="0" borderId="0" xfId="0" applyFont="1" applyAlignment="1">
      <alignment horizontal="left"/>
    </xf>
    <xf numFmtId="0" fontId="5" fillId="0" borderId="0" xfId="0" applyFont="1" applyAlignment="1">
      <alignment horizontal="center"/>
    </xf>
    <xf numFmtId="3" fontId="4" fillId="0" borderId="1" xfId="0" applyNumberFormat="1" applyFont="1" applyFill="1" applyBorder="1" applyAlignment="1">
      <alignment horizontal="center" vertical="center"/>
    </xf>
    <xf numFmtId="3" fontId="4" fillId="0" borderId="2" xfId="0" applyNumberFormat="1" applyFont="1" applyFill="1" applyBorder="1" applyAlignment="1">
      <alignment horizontal="center" vertical="center"/>
    </xf>
    <xf numFmtId="3" fontId="4" fillId="0" borderId="1" xfId="0" applyNumberFormat="1" applyFont="1" applyBorder="1" applyAlignment="1">
      <alignment horizontal="center" vertical="center"/>
    </xf>
    <xf numFmtId="3" fontId="4" fillId="0" borderId="2" xfId="0" applyNumberFormat="1" applyFont="1" applyBorder="1" applyAlignment="1">
      <alignment horizontal="center" vertical="center"/>
    </xf>
    <xf numFmtId="3" fontId="4" fillId="5" borderId="1" xfId="0" applyNumberFormat="1" applyFont="1" applyFill="1" applyBorder="1" applyAlignment="1">
      <alignment horizontal="center" vertical="center"/>
    </xf>
    <xf numFmtId="3" fontId="4" fillId="5" borderId="2" xfId="0" applyNumberFormat="1" applyFont="1" applyFill="1" applyBorder="1" applyAlignment="1">
      <alignment horizontal="center" vertical="center"/>
    </xf>
    <xf numFmtId="11" fontId="4" fillId="5" borderId="1" xfId="0" applyNumberFormat="1" applyFont="1" applyFill="1" applyBorder="1" applyAlignment="1">
      <alignment horizontal="center" vertical="center"/>
    </xf>
    <xf numFmtId="11" fontId="4" fillId="5" borderId="2" xfId="0" applyNumberFormat="1" applyFont="1" applyFill="1" applyBorder="1" applyAlignment="1">
      <alignment horizontal="center" vertical="center"/>
    </xf>
    <xf numFmtId="2" fontId="4" fillId="5" borderId="1" xfId="0" applyNumberFormat="1" applyFont="1" applyFill="1" applyBorder="1" applyAlignment="1">
      <alignment horizontal="center" vertical="center"/>
    </xf>
    <xf numFmtId="2" fontId="4" fillId="5" borderId="2" xfId="0" applyNumberFormat="1" applyFont="1" applyFill="1" applyBorder="1" applyAlignment="1">
      <alignment horizontal="center" vertical="center"/>
    </xf>
    <xf numFmtId="11" fontId="4" fillId="0" borderId="1" xfId="0" applyNumberFormat="1" applyFont="1" applyBorder="1" applyAlignment="1">
      <alignment horizontal="center" vertical="center"/>
    </xf>
    <xf numFmtId="11" fontId="4" fillId="0" borderId="2" xfId="0" applyNumberFormat="1" applyFont="1" applyBorder="1" applyAlignment="1">
      <alignment horizontal="center" vertical="center"/>
    </xf>
    <xf numFmtId="2" fontId="4" fillId="0" borderId="1" xfId="0" applyNumberFormat="1" applyFont="1" applyBorder="1" applyAlignment="1">
      <alignment horizontal="center" vertical="center"/>
    </xf>
    <xf numFmtId="2" fontId="4" fillId="0" borderId="2" xfId="0" applyNumberFormat="1" applyFont="1" applyBorder="1" applyAlignment="1">
      <alignment horizontal="center" vertical="center"/>
    </xf>
    <xf numFmtId="11" fontId="4" fillId="0" borderId="1" xfId="0" applyNumberFormat="1" applyFont="1" applyFill="1" applyBorder="1" applyAlignment="1">
      <alignment horizontal="center" vertical="center"/>
    </xf>
    <xf numFmtId="11" fontId="4" fillId="0" borderId="2" xfId="0" applyNumberFormat="1" applyFont="1" applyFill="1" applyBorder="1" applyAlignment="1">
      <alignment horizontal="center" vertical="center"/>
    </xf>
    <xf numFmtId="2" fontId="4" fillId="0" borderId="1" xfId="0" applyNumberFormat="1" applyFont="1" applyFill="1" applyBorder="1" applyAlignment="1">
      <alignment horizontal="center" vertical="center"/>
    </xf>
    <xf numFmtId="2" fontId="4" fillId="0" borderId="2" xfId="0" applyNumberFormat="1" applyFont="1" applyFill="1" applyBorder="1" applyAlignment="1">
      <alignment horizontal="center" vertical="center"/>
    </xf>
    <xf numFmtId="1" fontId="4" fillId="5" borderId="2" xfId="0" applyNumberFormat="1" applyFont="1" applyFill="1" applyBorder="1" applyAlignment="1">
      <alignment horizontal="center" vertical="center"/>
    </xf>
    <xf numFmtId="11" fontId="4" fillId="0" borderId="2" xfId="0" applyNumberFormat="1" applyFont="1" applyFill="1" applyBorder="1" applyAlignment="1">
      <alignment horizontal="center" vertical="center"/>
    </xf>
    <xf numFmtId="0" fontId="9" fillId="0" borderId="0" xfId="0" applyFont="1" applyAlignment="1">
      <alignment horizontal="left"/>
    </xf>
    <xf numFmtId="0" fontId="9" fillId="0" borderId="0" xfId="0" applyFont="1" applyAlignment="1">
      <alignment horizontal="left" wrapText="1"/>
    </xf>
    <xf numFmtId="0" fontId="5" fillId="0" borderId="0" xfId="0" applyFont="1" applyAlignment="1">
      <alignment horizontal="left" wrapText="1"/>
    </xf>
    <xf numFmtId="0" fontId="18" fillId="0" borderId="0" xfId="0" applyFont="1" applyAlignment="1">
      <alignment horizontal="center"/>
    </xf>
    <xf numFmtId="0" fontId="18" fillId="0" borderId="32" xfId="0" applyFont="1" applyBorder="1" applyAlignment="1">
      <alignment horizontal="center"/>
    </xf>
    <xf numFmtId="0" fontId="0" fillId="0" borderId="0" xfId="0" applyAlignment="1">
      <alignment horizontal="center"/>
    </xf>
    <xf numFmtId="0" fontId="25" fillId="0" borderId="0" xfId="0" applyFont="1" applyAlignment="1">
      <alignment horizontal="left" wrapText="1"/>
    </xf>
    <xf numFmtId="0" fontId="17" fillId="0" borderId="0" xfId="0" applyFont="1" applyAlignment="1">
      <alignment horizontal="center"/>
    </xf>
    <xf numFmtId="0" fontId="5" fillId="0" borderId="0" xfId="0" applyFont="1" applyAlignment="1">
      <alignment horizontal="center"/>
    </xf>
    <xf numFmtId="3" fontId="4" fillId="0" borderId="1" xfId="0" applyNumberFormat="1" applyFont="1" applyFill="1" applyBorder="1" applyAlignment="1">
      <alignment horizontal="center" vertical="center"/>
    </xf>
    <xf numFmtId="3" fontId="4" fillId="0" borderId="2" xfId="0" applyNumberFormat="1" applyFont="1" applyFill="1" applyBorder="1" applyAlignment="1">
      <alignment horizontal="center" vertical="center"/>
    </xf>
    <xf numFmtId="3" fontId="4" fillId="0" borderId="1" xfId="0" applyNumberFormat="1" applyFont="1" applyBorder="1" applyAlignment="1">
      <alignment horizontal="center" vertical="center"/>
    </xf>
    <xf numFmtId="3" fontId="4" fillId="0" borderId="2" xfId="0" applyNumberFormat="1" applyFont="1" applyBorder="1" applyAlignment="1">
      <alignment horizontal="center" vertical="center"/>
    </xf>
    <xf numFmtId="3" fontId="4" fillId="5" borderId="1" xfId="0" applyNumberFormat="1" applyFont="1" applyFill="1" applyBorder="1" applyAlignment="1">
      <alignment horizontal="center" vertical="center"/>
    </xf>
    <xf numFmtId="3" fontId="4" fillId="5" borderId="2" xfId="0" applyNumberFormat="1" applyFont="1" applyFill="1" applyBorder="1" applyAlignment="1">
      <alignment horizontal="center" vertical="center"/>
    </xf>
    <xf numFmtId="165" fontId="4" fillId="5" borderId="15" xfId="0" applyNumberFormat="1" applyFont="1" applyFill="1" applyBorder="1" applyAlignment="1">
      <alignment horizontal="center" vertical="center"/>
    </xf>
    <xf numFmtId="165" fontId="4" fillId="5" borderId="17" xfId="0" applyNumberFormat="1" applyFont="1" applyFill="1" applyBorder="1" applyAlignment="1">
      <alignment horizontal="center" vertical="center"/>
    </xf>
    <xf numFmtId="11" fontId="4" fillId="5" borderId="1" xfId="0" applyNumberFormat="1" applyFont="1" applyFill="1" applyBorder="1" applyAlignment="1">
      <alignment horizontal="center" vertical="center"/>
    </xf>
    <xf numFmtId="11" fontId="4" fillId="5" borderId="2" xfId="0" applyNumberFormat="1" applyFont="1" applyFill="1" applyBorder="1" applyAlignment="1">
      <alignment horizontal="center" vertical="center"/>
    </xf>
    <xf numFmtId="2" fontId="4" fillId="5" borderId="1" xfId="0" applyNumberFormat="1" applyFont="1" applyFill="1" applyBorder="1" applyAlignment="1">
      <alignment horizontal="center" vertical="center"/>
    </xf>
    <xf numFmtId="2" fontId="4" fillId="5" borderId="2" xfId="0" applyNumberFormat="1" applyFont="1" applyFill="1" applyBorder="1" applyAlignment="1">
      <alignment horizontal="center" vertical="center"/>
    </xf>
    <xf numFmtId="2" fontId="3" fillId="6" borderId="1" xfId="0" applyNumberFormat="1" applyFont="1" applyFill="1" applyBorder="1" applyAlignment="1">
      <alignment horizontal="center" vertical="center"/>
    </xf>
    <xf numFmtId="2" fontId="3" fillId="6" borderId="2" xfId="0" applyNumberFormat="1" applyFont="1" applyFill="1" applyBorder="1" applyAlignment="1">
      <alignment horizontal="center" vertical="center"/>
    </xf>
    <xf numFmtId="165" fontId="4" fillId="5" borderId="1" xfId="0" applyNumberFormat="1" applyFont="1" applyFill="1" applyBorder="1" applyAlignment="1">
      <alignment horizontal="center" vertical="center"/>
    </xf>
    <xf numFmtId="165" fontId="4" fillId="5" borderId="2" xfId="0" applyNumberFormat="1" applyFont="1" applyFill="1" applyBorder="1" applyAlignment="1">
      <alignment horizontal="center" vertical="center"/>
    </xf>
    <xf numFmtId="11" fontId="4" fillId="0" borderId="1" xfId="0" applyNumberFormat="1" applyFont="1" applyBorder="1" applyAlignment="1">
      <alignment horizontal="center" vertical="center"/>
    </xf>
    <xf numFmtId="11" fontId="4" fillId="0" borderId="2" xfId="0" applyNumberFormat="1" applyFont="1" applyBorder="1" applyAlignment="1">
      <alignment horizontal="center" vertical="center"/>
    </xf>
    <xf numFmtId="2" fontId="4" fillId="0" borderId="1" xfId="0" applyNumberFormat="1" applyFont="1" applyBorder="1" applyAlignment="1">
      <alignment horizontal="center" vertical="center"/>
    </xf>
    <xf numFmtId="2" fontId="4" fillId="0" borderId="2" xfId="0" applyNumberFormat="1" applyFont="1" applyBorder="1" applyAlignment="1">
      <alignment horizontal="center" vertical="center"/>
    </xf>
    <xf numFmtId="165" fontId="4" fillId="0" borderId="1" xfId="0" applyNumberFormat="1" applyFont="1" applyBorder="1" applyAlignment="1">
      <alignment horizontal="center" vertical="center"/>
    </xf>
    <xf numFmtId="165" fontId="4" fillId="0" borderId="2" xfId="0" applyNumberFormat="1" applyFont="1" applyBorder="1" applyAlignment="1">
      <alignment horizontal="center" vertical="center"/>
    </xf>
    <xf numFmtId="0" fontId="4" fillId="0" borderId="0" xfId="1" applyFont="1" applyAlignment="1">
      <alignment horizontal="left" wrapText="1"/>
    </xf>
    <xf numFmtId="165" fontId="4" fillId="0" borderId="15" xfId="0" applyNumberFormat="1" applyFont="1" applyBorder="1" applyAlignment="1">
      <alignment horizontal="center" vertical="center"/>
    </xf>
    <xf numFmtId="165" fontId="4" fillId="0" borderId="17" xfId="0" applyNumberFormat="1" applyFont="1" applyBorder="1" applyAlignment="1">
      <alignment horizontal="center" vertical="center"/>
    </xf>
    <xf numFmtId="11" fontId="4" fillId="0" borderId="1" xfId="0" applyNumberFormat="1" applyFont="1" applyFill="1" applyBorder="1" applyAlignment="1">
      <alignment horizontal="center" vertical="center"/>
    </xf>
    <xf numFmtId="11" fontId="4" fillId="0" borderId="2" xfId="0" applyNumberFormat="1" applyFont="1" applyFill="1" applyBorder="1" applyAlignment="1">
      <alignment horizontal="center" vertical="center"/>
    </xf>
    <xf numFmtId="2" fontId="4" fillId="0" borderId="1" xfId="0" applyNumberFormat="1" applyFont="1" applyFill="1" applyBorder="1" applyAlignment="1">
      <alignment horizontal="center" vertical="center"/>
    </xf>
    <xf numFmtId="2" fontId="4" fillId="0" borderId="2" xfId="0" applyNumberFormat="1" applyFont="1" applyFill="1" applyBorder="1" applyAlignment="1">
      <alignment horizontal="center" vertical="center"/>
    </xf>
    <xf numFmtId="164" fontId="4" fillId="0" borderId="1" xfId="0" applyNumberFormat="1" applyFont="1" applyFill="1" applyBorder="1" applyAlignment="1">
      <alignment horizontal="center" vertical="center"/>
    </xf>
    <xf numFmtId="164" fontId="4" fillId="0" borderId="2" xfId="0" applyNumberFormat="1" applyFont="1" applyFill="1" applyBorder="1" applyAlignment="1">
      <alignment horizontal="center" vertical="center"/>
    </xf>
    <xf numFmtId="165" fontId="4" fillId="0" borderId="5" xfId="0" applyNumberFormat="1" applyFont="1" applyFill="1" applyBorder="1" applyAlignment="1">
      <alignment horizontal="center" vertical="center"/>
    </xf>
    <xf numFmtId="165" fontId="4" fillId="0" borderId="3" xfId="0" applyNumberFormat="1" applyFont="1" applyFill="1" applyBorder="1" applyAlignment="1">
      <alignment horizontal="center" vertical="center"/>
    </xf>
    <xf numFmtId="165" fontId="4" fillId="0" borderId="9" xfId="0" applyNumberFormat="1" applyFont="1" applyFill="1" applyBorder="1" applyAlignment="1">
      <alignment horizontal="center" vertical="center"/>
    </xf>
    <xf numFmtId="165" fontId="4" fillId="5" borderId="23" xfId="0" applyNumberFormat="1" applyFont="1" applyFill="1" applyBorder="1" applyAlignment="1">
      <alignment horizontal="center" vertical="center"/>
    </xf>
    <xf numFmtId="165" fontId="4" fillId="5" borderId="24" xfId="0" applyNumberFormat="1" applyFont="1" applyFill="1" applyBorder="1" applyAlignment="1">
      <alignment horizontal="center" vertical="center"/>
    </xf>
    <xf numFmtId="11" fontId="4" fillId="0" borderId="3" xfId="0" applyNumberFormat="1" applyFont="1" applyFill="1" applyBorder="1" applyAlignment="1">
      <alignment horizontal="center" vertical="center"/>
    </xf>
    <xf numFmtId="2" fontId="4" fillId="0" borderId="3" xfId="0" applyNumberFormat="1" applyFont="1" applyFill="1" applyBorder="1" applyAlignment="1">
      <alignment horizontal="center" vertical="center"/>
    </xf>
    <xf numFmtId="2" fontId="3" fillId="6" borderId="5" xfId="0" applyNumberFormat="1" applyFont="1" applyFill="1" applyBorder="1" applyAlignment="1">
      <alignment horizontal="center" vertical="center"/>
    </xf>
    <xf numFmtId="2" fontId="3" fillId="6" borderId="3" xfId="0" applyNumberFormat="1" applyFont="1" applyFill="1" applyBorder="1" applyAlignment="1">
      <alignment horizontal="center" vertical="center"/>
    </xf>
    <xf numFmtId="2" fontId="3" fillId="6" borderId="9" xfId="0" applyNumberFormat="1" applyFont="1" applyFill="1" applyBorder="1" applyAlignment="1">
      <alignment horizontal="center" vertical="center"/>
    </xf>
    <xf numFmtId="165" fontId="4" fillId="5" borderId="3" xfId="0" applyNumberFormat="1" applyFont="1" applyFill="1" applyBorder="1" applyAlignment="1">
      <alignment horizontal="center" vertical="center"/>
    </xf>
    <xf numFmtId="165" fontId="4" fillId="5" borderId="9" xfId="0" applyNumberFormat="1" applyFont="1" applyFill="1" applyBorder="1" applyAlignment="1">
      <alignment horizontal="center" vertical="center"/>
    </xf>
    <xf numFmtId="165" fontId="4" fillId="0" borderId="22" xfId="0" applyNumberFormat="1" applyFont="1" applyFill="1" applyBorder="1" applyAlignment="1">
      <alignment horizontal="center" vertical="center"/>
    </xf>
    <xf numFmtId="165" fontId="4" fillId="0" borderId="23" xfId="0" applyNumberFormat="1" applyFont="1" applyFill="1" applyBorder="1" applyAlignment="1">
      <alignment horizontal="center" vertical="center"/>
    </xf>
    <xf numFmtId="165" fontId="4" fillId="0" borderId="24" xfId="0" applyNumberFormat="1" applyFont="1" applyFill="1" applyBorder="1" applyAlignment="1">
      <alignment horizontal="center" vertical="center"/>
    </xf>
    <xf numFmtId="3" fontId="4" fillId="0" borderId="3" xfId="0" applyNumberFormat="1" applyFont="1" applyFill="1" applyBorder="1" applyAlignment="1">
      <alignment horizontal="center" vertical="center"/>
    </xf>
    <xf numFmtId="1" fontId="4" fillId="5" borderId="1" xfId="0" applyNumberFormat="1" applyFont="1" applyFill="1" applyBorder="1" applyAlignment="1">
      <alignment horizontal="center" vertical="center"/>
    </xf>
    <xf numFmtId="1" fontId="4" fillId="5" borderId="2" xfId="0" applyNumberFormat="1" applyFont="1" applyFill="1" applyBorder="1" applyAlignment="1">
      <alignment horizontal="center" vertical="center"/>
    </xf>
    <xf numFmtId="2" fontId="4" fillId="0" borderId="3" xfId="0" applyNumberFormat="1" applyFont="1" applyBorder="1" applyAlignment="1">
      <alignment horizontal="center" vertical="center"/>
    </xf>
    <xf numFmtId="165" fontId="4" fillId="0" borderId="22" xfId="0" applyNumberFormat="1" applyFont="1" applyBorder="1" applyAlignment="1">
      <alignment horizontal="center" vertical="center"/>
    </xf>
    <xf numFmtId="165" fontId="4" fillId="0" borderId="23" xfId="0" applyNumberFormat="1" applyFont="1" applyBorder="1" applyAlignment="1">
      <alignment horizontal="center" vertical="center"/>
    </xf>
    <xf numFmtId="165" fontId="4" fillId="0" borderId="24" xfId="0" applyNumberFormat="1" applyFont="1" applyBorder="1" applyAlignment="1">
      <alignment horizontal="center" vertical="center"/>
    </xf>
    <xf numFmtId="165" fontId="4" fillId="0" borderId="5" xfId="0" applyNumberFormat="1" applyFont="1" applyBorder="1" applyAlignment="1">
      <alignment horizontal="center" vertical="center"/>
    </xf>
    <xf numFmtId="165" fontId="4" fillId="0" borderId="3" xfId="0" applyNumberFormat="1" applyFont="1" applyBorder="1" applyAlignment="1">
      <alignment horizontal="center" vertical="center"/>
    </xf>
    <xf numFmtId="165" fontId="4" fillId="0" borderId="9" xfId="0" applyNumberFormat="1" applyFont="1" applyBorder="1" applyAlignment="1">
      <alignment horizontal="center" vertical="center"/>
    </xf>
  </cellXfs>
  <cellStyles count="7">
    <cellStyle name="Hyperlink 2" xfId="3" xr:uid="{DC4E6F5E-6818-4FBC-9D54-21166319FAC5}"/>
    <cellStyle name="Hyperlink 2 2" xfId="5" xr:uid="{D5A3890A-7C4C-49E8-BDEA-991A28878B53}"/>
    <cellStyle name="Normal" xfId="0" builtinId="0"/>
    <cellStyle name="Normal 2" xfId="1" xr:uid="{32A55E54-3340-452B-97C1-CDF32BE6BCB0}"/>
    <cellStyle name="Normal 3" xfId="4" xr:uid="{59F92796-5D5F-486C-82DB-18C5EFC58E99}"/>
    <cellStyle name="Normal 3 2" xfId="6" xr:uid="{945D2583-7122-4E73-B1D3-C2C36FE08979}"/>
    <cellStyle name="Normal_Title Page" xfId="2" xr:uid="{44731A8F-8ABD-43B2-876F-8644DB289C41}"/>
  </cellStyles>
  <dxfs count="0"/>
  <tableStyles count="0" defaultTableStyle="TableStyleMedium9" defaultPivotStyle="PivotStyleLight16"/>
  <colors>
    <mruColors>
      <color rgb="FFCCFFCC"/>
      <color rgb="FFFFCCFF"/>
      <color rgb="FF99CCFF"/>
      <color rgb="FFFF9147"/>
      <color rgb="FFFF6600"/>
      <color rgb="FF99FFCC"/>
      <color rgb="FFFFFFCC"/>
      <color rgb="FF00CC99"/>
      <color rgb="FFFFFF99"/>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Test 4 </a:t>
            </a:r>
            <a:r>
              <a:rPr lang="en-US" baseline="0"/>
              <a:t>SARS-CoV-2 Natural Attenuation</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465625292907524"/>
          <c:y val="0.1738815683573027"/>
          <c:w val="0.77818160424056837"/>
          <c:h val="0.73426809930008752"/>
        </c:manualLayout>
      </c:layout>
      <c:lineChart>
        <c:grouping val="standard"/>
        <c:varyColors val="0"/>
        <c:ser>
          <c:idx val="0"/>
          <c:order val="0"/>
          <c:tx>
            <c:strRef>
              <c:f>'Test 4 chart'!$A$8</c:f>
              <c:strCache>
                <c:ptCount val="1"/>
                <c:pt idx="0">
                  <c:v>Hardcover book cover</c:v>
                </c:pt>
              </c:strCache>
            </c:strRef>
          </c:tx>
          <c:spPr>
            <a:ln w="12700" cap="rnd">
              <a:solidFill>
                <a:schemeClr val="accent1"/>
              </a:solidFill>
              <a:round/>
            </a:ln>
            <a:effectLst/>
          </c:spPr>
          <c:marker>
            <c:symbol val="none"/>
          </c:marker>
          <c:errBars>
            <c:errDir val="y"/>
            <c:errBarType val="both"/>
            <c:errValType val="cust"/>
            <c:noEndCap val="0"/>
            <c:plus>
              <c:numLit>
                <c:formatCode>General</c:formatCode>
                <c:ptCount val="6"/>
                <c:pt idx="0">
                  <c:v>0</c:v>
                </c:pt>
                <c:pt idx="1">
                  <c:v>0.11</c:v>
                </c:pt>
                <c:pt idx="2">
                  <c:v>0.23499999999999999</c:v>
                </c:pt>
                <c:pt idx="3">
                  <c:v>0.23599999999999999</c:v>
                </c:pt>
                <c:pt idx="4">
                  <c:v>0.191</c:v>
                </c:pt>
                <c:pt idx="5">
                  <c:v>0.152</c:v>
                </c:pt>
              </c:numLit>
            </c:plus>
            <c:minus>
              <c:numLit>
                <c:formatCode>General</c:formatCode>
                <c:ptCount val="6"/>
                <c:pt idx="0">
                  <c:v>0</c:v>
                </c:pt>
                <c:pt idx="1">
                  <c:v>0.11</c:v>
                </c:pt>
                <c:pt idx="2">
                  <c:v>0.23499999999999999</c:v>
                </c:pt>
                <c:pt idx="3">
                  <c:v>0.23599999999999999</c:v>
                </c:pt>
                <c:pt idx="4">
                  <c:v>0.191</c:v>
                </c:pt>
                <c:pt idx="5">
                  <c:v>0.152</c:v>
                </c:pt>
              </c:numLit>
            </c:minus>
            <c:spPr>
              <a:noFill/>
              <a:ln w="9525" cap="flat" cmpd="sng" algn="ctr">
                <a:solidFill>
                  <a:schemeClr val="tx1">
                    <a:lumMod val="65000"/>
                    <a:lumOff val="35000"/>
                  </a:schemeClr>
                </a:solidFill>
                <a:round/>
              </a:ln>
              <a:effectLst/>
            </c:spPr>
          </c:errBars>
          <c:cat>
            <c:strRef>
              <c:f>'Test 4 chart'!$B$19:$G$19</c:f>
              <c:strCache>
                <c:ptCount val="6"/>
                <c:pt idx="0">
                  <c:v>Inoculum</c:v>
                </c:pt>
                <c:pt idx="1">
                  <c:v>0 Day</c:v>
                </c:pt>
                <c:pt idx="2">
                  <c:v>2 Day</c:v>
                </c:pt>
                <c:pt idx="3">
                  <c:v>3 Day</c:v>
                </c:pt>
                <c:pt idx="4">
                  <c:v>4 Day</c:v>
                </c:pt>
                <c:pt idx="5">
                  <c:v>6 Day</c:v>
                </c:pt>
              </c:strCache>
            </c:strRef>
          </c:cat>
          <c:val>
            <c:numRef>
              <c:f>'Test 4 chart'!$B$8:$G$8</c:f>
              <c:numCache>
                <c:formatCode>0.00</c:formatCode>
                <c:ptCount val="6"/>
                <c:pt idx="0">
                  <c:v>4.84</c:v>
                </c:pt>
                <c:pt idx="1">
                  <c:v>3.27</c:v>
                </c:pt>
                <c:pt idx="2">
                  <c:v>3.1</c:v>
                </c:pt>
                <c:pt idx="3">
                  <c:v>2.52</c:v>
                </c:pt>
                <c:pt idx="4">
                  <c:v>1.59</c:v>
                </c:pt>
                <c:pt idx="5">
                  <c:v>1.88</c:v>
                </c:pt>
              </c:numCache>
            </c:numRef>
          </c:val>
          <c:smooth val="0"/>
          <c:extLst>
            <c:ext xmlns:c16="http://schemas.microsoft.com/office/drawing/2014/chart" uri="{C3380CC4-5D6E-409C-BE32-E72D297353CC}">
              <c16:uniqueId val="{00000000-4FD2-40AE-9260-05A239EE505A}"/>
            </c:ext>
          </c:extLst>
        </c:ser>
        <c:ser>
          <c:idx val="1"/>
          <c:order val="1"/>
          <c:tx>
            <c:strRef>
              <c:f>'Test 4 chart'!$A$9</c:f>
              <c:strCache>
                <c:ptCount val="1"/>
                <c:pt idx="0">
                  <c:v>Softcover book cover</c:v>
                </c:pt>
              </c:strCache>
            </c:strRef>
          </c:tx>
          <c:spPr>
            <a:ln w="12700" cap="rnd">
              <a:solidFill>
                <a:schemeClr val="accent2"/>
              </a:solidFill>
              <a:round/>
            </a:ln>
            <a:effectLst/>
          </c:spPr>
          <c:marker>
            <c:symbol val="none"/>
          </c:marker>
          <c:errBars>
            <c:errDir val="y"/>
            <c:errBarType val="both"/>
            <c:errValType val="cust"/>
            <c:noEndCap val="0"/>
            <c:plus>
              <c:numLit>
                <c:formatCode>General</c:formatCode>
                <c:ptCount val="6"/>
                <c:pt idx="0">
                  <c:v>0</c:v>
                </c:pt>
                <c:pt idx="1">
                  <c:v>0.10199999999999999</c:v>
                </c:pt>
                <c:pt idx="2">
                  <c:v>9.7000000000000003E-2</c:v>
                </c:pt>
                <c:pt idx="3">
                  <c:v>0.29299999999999998</c:v>
                </c:pt>
                <c:pt idx="4">
                  <c:v>0</c:v>
                </c:pt>
                <c:pt idx="5">
                  <c:v>0.625</c:v>
                </c:pt>
              </c:numLit>
            </c:plus>
            <c:minus>
              <c:numLit>
                <c:formatCode>General</c:formatCode>
                <c:ptCount val="6"/>
                <c:pt idx="0">
                  <c:v>0</c:v>
                </c:pt>
                <c:pt idx="1">
                  <c:v>0.10199999999999999</c:v>
                </c:pt>
                <c:pt idx="2">
                  <c:v>9.7000000000000003E-2</c:v>
                </c:pt>
                <c:pt idx="3">
                  <c:v>0.29299999999999998</c:v>
                </c:pt>
                <c:pt idx="4">
                  <c:v>0</c:v>
                </c:pt>
                <c:pt idx="5">
                  <c:v>0.625</c:v>
                </c:pt>
              </c:numLit>
            </c:minus>
            <c:spPr>
              <a:noFill/>
              <a:ln w="9525" cap="flat" cmpd="sng" algn="ctr">
                <a:solidFill>
                  <a:schemeClr val="tx1">
                    <a:lumMod val="65000"/>
                    <a:lumOff val="35000"/>
                  </a:schemeClr>
                </a:solidFill>
                <a:round/>
              </a:ln>
              <a:effectLst/>
            </c:spPr>
          </c:errBars>
          <c:cat>
            <c:strRef>
              <c:f>'Test 4 chart'!$B$19:$G$19</c:f>
              <c:strCache>
                <c:ptCount val="6"/>
                <c:pt idx="0">
                  <c:v>Inoculum</c:v>
                </c:pt>
                <c:pt idx="1">
                  <c:v>0 Day</c:v>
                </c:pt>
                <c:pt idx="2">
                  <c:v>2 Day</c:v>
                </c:pt>
                <c:pt idx="3">
                  <c:v>3 Day</c:v>
                </c:pt>
                <c:pt idx="4">
                  <c:v>4 Day</c:v>
                </c:pt>
                <c:pt idx="5">
                  <c:v>6 Day</c:v>
                </c:pt>
              </c:strCache>
            </c:strRef>
          </c:cat>
          <c:val>
            <c:numRef>
              <c:f>'Test 4 chart'!$B$9:$G$9</c:f>
              <c:numCache>
                <c:formatCode>0.00</c:formatCode>
                <c:ptCount val="6"/>
                <c:pt idx="0">
                  <c:v>4.84</c:v>
                </c:pt>
                <c:pt idx="1">
                  <c:v>2.94</c:v>
                </c:pt>
                <c:pt idx="2">
                  <c:v>1.96</c:v>
                </c:pt>
                <c:pt idx="3">
                  <c:v>1.2</c:v>
                </c:pt>
                <c:pt idx="4">
                  <c:v>0</c:v>
                </c:pt>
                <c:pt idx="5">
                  <c:v>0.52</c:v>
                </c:pt>
              </c:numCache>
            </c:numRef>
          </c:val>
          <c:smooth val="0"/>
          <c:extLst>
            <c:ext xmlns:c16="http://schemas.microsoft.com/office/drawing/2014/chart" uri="{C3380CC4-5D6E-409C-BE32-E72D297353CC}">
              <c16:uniqueId val="{00000001-4FD2-40AE-9260-05A239EE505A}"/>
            </c:ext>
          </c:extLst>
        </c:ser>
        <c:ser>
          <c:idx val="2"/>
          <c:order val="2"/>
          <c:tx>
            <c:strRef>
              <c:f>'Test 4 chart'!$A$10</c:f>
              <c:strCache>
                <c:ptCount val="1"/>
                <c:pt idx="0">
                  <c:v>Plastic protective cover </c:v>
                </c:pt>
              </c:strCache>
            </c:strRef>
          </c:tx>
          <c:spPr>
            <a:ln w="12700" cap="rnd">
              <a:solidFill>
                <a:schemeClr val="accent3"/>
              </a:solidFill>
              <a:round/>
            </a:ln>
            <a:effectLst/>
          </c:spPr>
          <c:marker>
            <c:symbol val="none"/>
          </c:marker>
          <c:errBars>
            <c:errDir val="y"/>
            <c:errBarType val="both"/>
            <c:errValType val="cust"/>
            <c:noEndCap val="0"/>
            <c:plus>
              <c:numLit>
                <c:formatCode>General</c:formatCode>
                <c:ptCount val="6"/>
                <c:pt idx="0">
                  <c:v>0</c:v>
                </c:pt>
                <c:pt idx="1">
                  <c:v>0.77400000000000002</c:v>
                </c:pt>
                <c:pt idx="2">
                  <c:v>0.29299999999999998</c:v>
                </c:pt>
                <c:pt idx="3">
                  <c:v>0.32900000000000001</c:v>
                </c:pt>
                <c:pt idx="4">
                  <c:v>0</c:v>
                </c:pt>
                <c:pt idx="5">
                  <c:v>0</c:v>
                </c:pt>
              </c:numLit>
            </c:plus>
            <c:minus>
              <c:numLit>
                <c:formatCode>General</c:formatCode>
                <c:ptCount val="6"/>
                <c:pt idx="0">
                  <c:v>0</c:v>
                </c:pt>
                <c:pt idx="1">
                  <c:v>0.77400000000000002</c:v>
                </c:pt>
                <c:pt idx="2">
                  <c:v>0.29299999999999998</c:v>
                </c:pt>
                <c:pt idx="3">
                  <c:v>0.32900000000000001</c:v>
                </c:pt>
                <c:pt idx="4">
                  <c:v>0</c:v>
                </c:pt>
                <c:pt idx="5">
                  <c:v>0</c:v>
                </c:pt>
              </c:numLit>
            </c:minus>
            <c:spPr>
              <a:noFill/>
              <a:ln w="9525" cap="flat" cmpd="sng" algn="ctr">
                <a:solidFill>
                  <a:schemeClr val="tx1">
                    <a:lumMod val="65000"/>
                    <a:lumOff val="35000"/>
                  </a:schemeClr>
                </a:solidFill>
                <a:round/>
              </a:ln>
              <a:effectLst/>
            </c:spPr>
          </c:errBars>
          <c:cat>
            <c:strRef>
              <c:f>'Test 4 chart'!$B$19:$G$19</c:f>
              <c:strCache>
                <c:ptCount val="6"/>
                <c:pt idx="0">
                  <c:v>Inoculum</c:v>
                </c:pt>
                <c:pt idx="1">
                  <c:v>0 Day</c:v>
                </c:pt>
                <c:pt idx="2">
                  <c:v>2 Day</c:v>
                </c:pt>
                <c:pt idx="3">
                  <c:v>3 Day</c:v>
                </c:pt>
                <c:pt idx="4">
                  <c:v>4 Day</c:v>
                </c:pt>
                <c:pt idx="5">
                  <c:v>6 Day</c:v>
                </c:pt>
              </c:strCache>
            </c:strRef>
          </c:cat>
          <c:val>
            <c:numRef>
              <c:f>'Test 4 chart'!$B$10:$G$10</c:f>
              <c:numCache>
                <c:formatCode>0.00</c:formatCode>
                <c:ptCount val="6"/>
                <c:pt idx="0">
                  <c:v>4.84</c:v>
                </c:pt>
                <c:pt idx="1">
                  <c:v>3.53</c:v>
                </c:pt>
                <c:pt idx="2">
                  <c:v>2.29</c:v>
                </c:pt>
                <c:pt idx="3">
                  <c:v>1.83</c:v>
                </c:pt>
                <c:pt idx="4">
                  <c:v>1.3</c:v>
                </c:pt>
                <c:pt idx="5">
                  <c:v>1.3</c:v>
                </c:pt>
              </c:numCache>
            </c:numRef>
          </c:val>
          <c:smooth val="0"/>
          <c:extLst>
            <c:ext xmlns:c16="http://schemas.microsoft.com/office/drawing/2014/chart" uri="{C3380CC4-5D6E-409C-BE32-E72D297353CC}">
              <c16:uniqueId val="{00000002-4FD2-40AE-9260-05A239EE505A}"/>
            </c:ext>
          </c:extLst>
        </c:ser>
        <c:ser>
          <c:idx val="3"/>
          <c:order val="3"/>
          <c:tx>
            <c:strRef>
              <c:f>'Test 4 chart'!$A$11</c:f>
              <c:strCache>
                <c:ptCount val="1"/>
                <c:pt idx="0">
                  <c:v>DVD case</c:v>
                </c:pt>
              </c:strCache>
            </c:strRef>
          </c:tx>
          <c:spPr>
            <a:ln w="12700" cap="rnd">
              <a:solidFill>
                <a:schemeClr val="accent4"/>
              </a:solidFill>
              <a:round/>
            </a:ln>
            <a:effectLst/>
          </c:spPr>
          <c:marker>
            <c:symbol val="none"/>
          </c:marker>
          <c:errBars>
            <c:errDir val="y"/>
            <c:errBarType val="both"/>
            <c:errValType val="cust"/>
            <c:noEndCap val="0"/>
            <c:plus>
              <c:numLit>
                <c:formatCode>General</c:formatCode>
                <c:ptCount val="6"/>
                <c:pt idx="0">
                  <c:v>0</c:v>
                </c:pt>
                <c:pt idx="1">
                  <c:v>0.13500000000000001</c:v>
                </c:pt>
                <c:pt idx="2">
                  <c:v>0.28899999999999998</c:v>
                </c:pt>
                <c:pt idx="3">
                  <c:v>0.13400000000000001</c:v>
                </c:pt>
                <c:pt idx="4">
                  <c:v>0.53100000000000003</c:v>
                </c:pt>
                <c:pt idx="5">
                  <c:v>0.51</c:v>
                </c:pt>
              </c:numLit>
            </c:plus>
            <c:minus>
              <c:numLit>
                <c:formatCode>General</c:formatCode>
                <c:ptCount val="6"/>
                <c:pt idx="0">
                  <c:v>0</c:v>
                </c:pt>
                <c:pt idx="1">
                  <c:v>0.13500000000000001</c:v>
                </c:pt>
                <c:pt idx="2">
                  <c:v>0.28899999999999998</c:v>
                </c:pt>
                <c:pt idx="3">
                  <c:v>0.13400000000000001</c:v>
                </c:pt>
                <c:pt idx="4">
                  <c:v>0.53100000000000003</c:v>
                </c:pt>
                <c:pt idx="5">
                  <c:v>0.51</c:v>
                </c:pt>
              </c:numLit>
            </c:minus>
            <c:spPr>
              <a:noFill/>
              <a:ln w="9525" cap="flat" cmpd="sng" algn="ctr">
                <a:solidFill>
                  <a:schemeClr val="tx1">
                    <a:lumMod val="65000"/>
                    <a:lumOff val="35000"/>
                  </a:schemeClr>
                </a:solidFill>
                <a:round/>
              </a:ln>
              <a:effectLst/>
            </c:spPr>
          </c:errBars>
          <c:cat>
            <c:strRef>
              <c:f>'Test 4 chart'!$B$19:$G$19</c:f>
              <c:strCache>
                <c:ptCount val="6"/>
                <c:pt idx="0">
                  <c:v>Inoculum</c:v>
                </c:pt>
                <c:pt idx="1">
                  <c:v>0 Day</c:v>
                </c:pt>
                <c:pt idx="2">
                  <c:v>2 Day</c:v>
                </c:pt>
                <c:pt idx="3">
                  <c:v>3 Day</c:v>
                </c:pt>
                <c:pt idx="4">
                  <c:v>4 Day</c:v>
                </c:pt>
                <c:pt idx="5">
                  <c:v>6 Day</c:v>
                </c:pt>
              </c:strCache>
            </c:strRef>
          </c:cat>
          <c:val>
            <c:numRef>
              <c:f>'Test 4 chart'!$B$11:$G$11</c:f>
              <c:numCache>
                <c:formatCode>0.00</c:formatCode>
                <c:ptCount val="6"/>
                <c:pt idx="0">
                  <c:v>4.84</c:v>
                </c:pt>
                <c:pt idx="1">
                  <c:v>3.36</c:v>
                </c:pt>
                <c:pt idx="2">
                  <c:v>2.72</c:v>
                </c:pt>
                <c:pt idx="3">
                  <c:v>1.79</c:v>
                </c:pt>
                <c:pt idx="4">
                  <c:v>1.08</c:v>
                </c:pt>
                <c:pt idx="5">
                  <c:v>1.04</c:v>
                </c:pt>
              </c:numCache>
            </c:numRef>
          </c:val>
          <c:smooth val="0"/>
          <c:extLst>
            <c:ext xmlns:c16="http://schemas.microsoft.com/office/drawing/2014/chart" uri="{C3380CC4-5D6E-409C-BE32-E72D297353CC}">
              <c16:uniqueId val="{00000003-4FD2-40AE-9260-05A239EE505A}"/>
            </c:ext>
          </c:extLst>
        </c:ser>
        <c:ser>
          <c:idx val="4"/>
          <c:order val="4"/>
          <c:tx>
            <c:v>Foam</c:v>
          </c:tx>
          <c:spPr>
            <a:ln w="12700" cap="rnd">
              <a:solidFill>
                <a:schemeClr val="accent5"/>
              </a:solidFill>
              <a:round/>
            </a:ln>
            <a:effectLst/>
          </c:spPr>
          <c:marker>
            <c:symbol val="none"/>
          </c:marker>
          <c:errBars>
            <c:errDir val="y"/>
            <c:errBarType val="both"/>
            <c:errValType val="cust"/>
            <c:noEndCap val="0"/>
            <c:plus>
              <c:numLit>
                <c:formatCode>General</c:formatCode>
                <c:ptCount val="6"/>
                <c:pt idx="0">
                  <c:v>0</c:v>
                </c:pt>
                <c:pt idx="1">
                  <c:v>0.16400000000000001</c:v>
                </c:pt>
                <c:pt idx="2">
                  <c:v>0.14000000000000001</c:v>
                </c:pt>
                <c:pt idx="3">
                  <c:v>0.313</c:v>
                </c:pt>
                <c:pt idx="4">
                  <c:v>0.625</c:v>
                </c:pt>
                <c:pt idx="5">
                  <c:v>0.51</c:v>
                </c:pt>
              </c:numLit>
            </c:plus>
            <c:minus>
              <c:numLit>
                <c:formatCode>General</c:formatCode>
                <c:ptCount val="6"/>
                <c:pt idx="0">
                  <c:v>0</c:v>
                </c:pt>
                <c:pt idx="1">
                  <c:v>0.16400000000000001</c:v>
                </c:pt>
                <c:pt idx="2">
                  <c:v>0.14000000000000001</c:v>
                </c:pt>
                <c:pt idx="3">
                  <c:v>0.313</c:v>
                </c:pt>
                <c:pt idx="4">
                  <c:v>0.625</c:v>
                </c:pt>
                <c:pt idx="5">
                  <c:v>0.51</c:v>
                </c:pt>
              </c:numLit>
            </c:minus>
            <c:spPr>
              <a:noFill/>
              <a:ln w="9525" cap="flat" cmpd="sng" algn="ctr">
                <a:solidFill>
                  <a:schemeClr val="tx1">
                    <a:lumMod val="65000"/>
                    <a:lumOff val="35000"/>
                  </a:schemeClr>
                </a:solidFill>
                <a:round/>
              </a:ln>
              <a:effectLst/>
            </c:spPr>
          </c:errBars>
          <c:cat>
            <c:strRef>
              <c:f>'Test 4 chart'!$B$19:$G$19</c:f>
              <c:strCache>
                <c:ptCount val="6"/>
                <c:pt idx="0">
                  <c:v>Inoculum</c:v>
                </c:pt>
                <c:pt idx="1">
                  <c:v>0 Day</c:v>
                </c:pt>
                <c:pt idx="2">
                  <c:v>2 Day</c:v>
                </c:pt>
                <c:pt idx="3">
                  <c:v>3 Day</c:v>
                </c:pt>
                <c:pt idx="4">
                  <c:v>4 Day</c:v>
                </c:pt>
                <c:pt idx="5">
                  <c:v>6 Day</c:v>
                </c:pt>
              </c:strCache>
            </c:strRef>
          </c:cat>
          <c:val>
            <c:numRef>
              <c:f>'Test 4 chart'!$B$12:$G$12</c:f>
              <c:numCache>
                <c:formatCode>0.00</c:formatCode>
                <c:ptCount val="6"/>
                <c:pt idx="0">
                  <c:v>4.84</c:v>
                </c:pt>
                <c:pt idx="1">
                  <c:v>3.13</c:v>
                </c:pt>
                <c:pt idx="2">
                  <c:v>2.5499999999999998</c:v>
                </c:pt>
                <c:pt idx="3">
                  <c:v>1.79</c:v>
                </c:pt>
                <c:pt idx="4">
                  <c:v>0.52</c:v>
                </c:pt>
                <c:pt idx="5">
                  <c:v>0.26</c:v>
                </c:pt>
              </c:numCache>
            </c:numRef>
          </c:val>
          <c:smooth val="0"/>
          <c:extLst>
            <c:ext xmlns:c16="http://schemas.microsoft.com/office/drawing/2014/chart" uri="{C3380CC4-5D6E-409C-BE32-E72D297353CC}">
              <c16:uniqueId val="{00000004-4FD2-40AE-9260-05A239EE505A}"/>
            </c:ext>
          </c:extLst>
        </c:ser>
        <c:ser>
          <c:idx val="5"/>
          <c:order val="5"/>
          <c:tx>
            <c:v>LOQ</c:v>
          </c:tx>
          <c:spPr>
            <a:ln w="12700" cap="rnd">
              <a:solidFill>
                <a:srgbClr val="FF0000"/>
              </a:solidFill>
              <a:prstDash val="sysDash"/>
              <a:round/>
            </a:ln>
            <a:effectLst/>
          </c:spPr>
          <c:marker>
            <c:symbol val="none"/>
          </c:marker>
          <c:cat>
            <c:strRef>
              <c:f>'Test 4 chart'!$B$19:$G$19</c:f>
              <c:strCache>
                <c:ptCount val="6"/>
                <c:pt idx="0">
                  <c:v>Inoculum</c:v>
                </c:pt>
                <c:pt idx="1">
                  <c:v>0 Day</c:v>
                </c:pt>
                <c:pt idx="2">
                  <c:v>2 Day</c:v>
                </c:pt>
                <c:pt idx="3">
                  <c:v>3 Day</c:v>
                </c:pt>
                <c:pt idx="4">
                  <c:v>4 Day</c:v>
                </c:pt>
                <c:pt idx="5">
                  <c:v>6 Day</c:v>
                </c:pt>
              </c:strCache>
            </c:strRef>
          </c:cat>
          <c:val>
            <c:numLit>
              <c:formatCode>General</c:formatCode>
              <c:ptCount val="6"/>
              <c:pt idx="0">
                <c:v>1.42</c:v>
              </c:pt>
              <c:pt idx="1">
                <c:v>1.42</c:v>
              </c:pt>
              <c:pt idx="2">
                <c:v>1.42</c:v>
              </c:pt>
              <c:pt idx="3">
                <c:v>1.42</c:v>
              </c:pt>
              <c:pt idx="4">
                <c:v>1.42</c:v>
              </c:pt>
              <c:pt idx="5">
                <c:v>1.42</c:v>
              </c:pt>
            </c:numLit>
          </c:val>
          <c:smooth val="0"/>
          <c:extLst>
            <c:ext xmlns:c16="http://schemas.microsoft.com/office/drawing/2014/chart" uri="{C3380CC4-5D6E-409C-BE32-E72D297353CC}">
              <c16:uniqueId val="{00000005-4FD2-40AE-9260-05A239EE505A}"/>
            </c:ext>
          </c:extLst>
        </c:ser>
        <c:dLbls>
          <c:showLegendKey val="0"/>
          <c:showVal val="0"/>
          <c:showCatName val="0"/>
          <c:showSerName val="0"/>
          <c:showPercent val="0"/>
          <c:showBubbleSize val="0"/>
        </c:dLbls>
        <c:smooth val="0"/>
        <c:axId val="570890408"/>
        <c:axId val="570884504"/>
      </c:lineChart>
      <c:catAx>
        <c:axId val="5708904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84504"/>
        <c:crosses val="autoZero"/>
        <c:auto val="1"/>
        <c:lblAlgn val="ctr"/>
        <c:lblOffset val="100"/>
        <c:noMultiLvlLbl val="0"/>
      </c:catAx>
      <c:valAx>
        <c:axId val="570884504"/>
        <c:scaling>
          <c:orientation val="minMax"/>
          <c:max val="6"/>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Viable</a:t>
                </a:r>
                <a:r>
                  <a:rPr lang="en-US" baseline="0"/>
                  <a:t> </a:t>
                </a:r>
                <a:r>
                  <a:rPr lang="en-US"/>
                  <a:t>SARS-CoV-2 Log</a:t>
                </a:r>
                <a:r>
                  <a:rPr lang="en-US" baseline="-25000"/>
                  <a:t>10</a:t>
                </a:r>
                <a:r>
                  <a:rPr lang="en-US"/>
                  <a:t>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90408"/>
        <c:crosses val="autoZero"/>
        <c:crossBetween val="midCat"/>
        <c:majorUnit val="1"/>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0</xdr:colOff>
      <xdr:row>0</xdr:row>
      <xdr:rowOff>133349</xdr:rowOff>
    </xdr:from>
    <xdr:to>
      <xdr:col>20</xdr:col>
      <xdr:colOff>452438</xdr:colOff>
      <xdr:row>26</xdr:row>
      <xdr:rowOff>95249</xdr:rowOff>
    </xdr:to>
    <xdr:graphicFrame macro="">
      <xdr:nvGraphicFramePr>
        <xdr:cNvPr id="3" name="Chart 2">
          <a:extLst>
            <a:ext uri="{FF2B5EF4-FFF2-40B4-BE49-F238E27FC236}">
              <a16:creationId xmlns:a16="http://schemas.microsoft.com/office/drawing/2014/main" id="{E7DF86E5-7C58-4A6D-93EE-AA7BA17E20D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0.8786</cdr:x>
      <cdr:y>0.74716</cdr:y>
    </cdr:from>
    <cdr:to>
      <cdr:x>0.93869</cdr:x>
      <cdr:y>0.81722</cdr:y>
    </cdr:to>
    <cdr:sp macro="" textlink="">
      <cdr:nvSpPr>
        <cdr:cNvPr id="2" name="TextBox 1">
          <a:extLst xmlns:a="http://schemas.openxmlformats.org/drawingml/2006/main">
            <a:ext uri="{FF2B5EF4-FFF2-40B4-BE49-F238E27FC236}">
              <a16:creationId xmlns:a16="http://schemas.microsoft.com/office/drawing/2014/main" id="{74891C13-2B84-420E-8703-5E4EB79B3A1B}"/>
            </a:ext>
          </a:extLst>
        </cdr:cNvPr>
        <cdr:cNvSpPr txBox="1"/>
      </cdr:nvSpPr>
      <cdr:spPr>
        <a:xfrm xmlns:a="http://schemas.openxmlformats.org/drawingml/2006/main">
          <a:off x="6824637" y="2732819"/>
          <a:ext cx="466757" cy="2562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t>10</a:t>
          </a:r>
        </a:p>
      </cdr:txBody>
    </cdr:sp>
  </cdr:relSizeAnchor>
  <cdr:relSizeAnchor xmlns:cdr="http://schemas.openxmlformats.org/drawingml/2006/chartDrawing">
    <cdr:from>
      <cdr:x>0.8784</cdr:x>
      <cdr:y>0.63809</cdr:y>
    </cdr:from>
    <cdr:to>
      <cdr:x>0.93848</cdr:x>
      <cdr:y>0.65059</cdr:y>
    </cdr:to>
    <cdr:sp macro="" textlink="">
      <cdr:nvSpPr>
        <cdr:cNvPr id="3" name="TextBox 1">
          <a:extLst xmlns:a="http://schemas.openxmlformats.org/drawingml/2006/main">
            <a:ext uri="{FF2B5EF4-FFF2-40B4-BE49-F238E27FC236}">
              <a16:creationId xmlns:a16="http://schemas.microsoft.com/office/drawing/2014/main" id="{9AB77628-012F-4EF2-8FAB-303A0F9074BC}"/>
            </a:ext>
          </a:extLst>
        </cdr:cNvPr>
        <cdr:cNvSpPr txBox="1"/>
      </cdr:nvSpPr>
      <cdr:spPr>
        <a:xfrm xmlns:a="http://schemas.openxmlformats.org/drawingml/2006/main" rot="10800000" flipV="1">
          <a:off x="6823083" y="2333886"/>
          <a:ext cx="466680" cy="4571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a:t>
          </a:r>
        </a:p>
      </cdr:txBody>
    </cdr:sp>
  </cdr:relSizeAnchor>
  <cdr:relSizeAnchor xmlns:cdr="http://schemas.openxmlformats.org/drawingml/2006/chartDrawing">
    <cdr:from>
      <cdr:x>0.87595</cdr:x>
      <cdr:y>0.50948</cdr:y>
    </cdr:from>
    <cdr:to>
      <cdr:x>0.95831</cdr:x>
      <cdr:y>0.57955</cdr:y>
    </cdr:to>
    <cdr:sp macro="" textlink="">
      <cdr:nvSpPr>
        <cdr:cNvPr id="4" name="TextBox 1">
          <a:extLst xmlns:a="http://schemas.openxmlformats.org/drawingml/2006/main">
            <a:ext uri="{FF2B5EF4-FFF2-40B4-BE49-F238E27FC236}">
              <a16:creationId xmlns:a16="http://schemas.microsoft.com/office/drawing/2014/main" id="{84E606F8-111C-4CA4-98D0-F42FE050DDB0}"/>
            </a:ext>
          </a:extLst>
        </cdr:cNvPr>
        <cdr:cNvSpPr txBox="1"/>
      </cdr:nvSpPr>
      <cdr:spPr>
        <a:xfrm xmlns:a="http://schemas.openxmlformats.org/drawingml/2006/main">
          <a:off x="6804063" y="1863462"/>
          <a:ext cx="639742"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a:t>
          </a:r>
        </a:p>
      </cdr:txBody>
    </cdr:sp>
  </cdr:relSizeAnchor>
  <cdr:relSizeAnchor xmlns:cdr="http://schemas.openxmlformats.org/drawingml/2006/chartDrawing">
    <cdr:from>
      <cdr:x>0.8784</cdr:x>
      <cdr:y>0.38691</cdr:y>
    </cdr:from>
    <cdr:to>
      <cdr:x>0.98406</cdr:x>
      <cdr:y>0.45698</cdr:y>
    </cdr:to>
    <cdr:sp macro="" textlink="">
      <cdr:nvSpPr>
        <cdr:cNvPr id="5" name="TextBox 1">
          <a:extLst xmlns:a="http://schemas.openxmlformats.org/drawingml/2006/main">
            <a:ext uri="{FF2B5EF4-FFF2-40B4-BE49-F238E27FC236}">
              <a16:creationId xmlns:a16="http://schemas.microsoft.com/office/drawing/2014/main" id="{84E606F8-111C-4CA4-98D0-F42FE050DDB0}"/>
            </a:ext>
          </a:extLst>
        </cdr:cNvPr>
        <cdr:cNvSpPr txBox="1"/>
      </cdr:nvSpPr>
      <cdr:spPr>
        <a:xfrm xmlns:a="http://schemas.openxmlformats.org/drawingml/2006/main">
          <a:off x="6823113" y="1415180"/>
          <a:ext cx="820728"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a:t>
          </a:r>
        </a:p>
      </cdr:txBody>
    </cdr:sp>
  </cdr:relSizeAnchor>
  <cdr:relSizeAnchor xmlns:cdr="http://schemas.openxmlformats.org/drawingml/2006/chartDrawing">
    <cdr:from>
      <cdr:x>0.87717</cdr:x>
      <cdr:y>0.26435</cdr:y>
    </cdr:from>
    <cdr:to>
      <cdr:x>0.98283</cdr:x>
      <cdr:y>0.33442</cdr:y>
    </cdr:to>
    <cdr:sp macro="" textlink="">
      <cdr:nvSpPr>
        <cdr:cNvPr id="6" name="TextBox 1">
          <a:extLst xmlns:a="http://schemas.openxmlformats.org/drawingml/2006/main">
            <a:ext uri="{FF2B5EF4-FFF2-40B4-BE49-F238E27FC236}">
              <a16:creationId xmlns:a16="http://schemas.microsoft.com/office/drawing/2014/main" id="{01C103DF-5ECE-4557-B6C5-6502AAF9450B}"/>
            </a:ext>
          </a:extLst>
        </cdr:cNvPr>
        <cdr:cNvSpPr txBox="1"/>
      </cdr:nvSpPr>
      <cdr:spPr>
        <a:xfrm xmlns:a="http://schemas.openxmlformats.org/drawingml/2006/main">
          <a:off x="6813558" y="966899"/>
          <a:ext cx="820729"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a:t>
          </a:r>
        </a:p>
      </cdr:txBody>
    </cdr:sp>
  </cdr:relSizeAnchor>
  <cdr:relSizeAnchor xmlns:cdr="http://schemas.openxmlformats.org/drawingml/2006/chartDrawing">
    <cdr:from>
      <cdr:x>0.87595</cdr:x>
      <cdr:y>0.13864</cdr:y>
    </cdr:from>
    <cdr:to>
      <cdr:x>0.98161</cdr:x>
      <cdr:y>0.20871</cdr:y>
    </cdr:to>
    <cdr:sp macro="" textlink="">
      <cdr:nvSpPr>
        <cdr:cNvPr id="7" name="TextBox 1">
          <a:extLst xmlns:a="http://schemas.openxmlformats.org/drawingml/2006/main">
            <a:ext uri="{FF2B5EF4-FFF2-40B4-BE49-F238E27FC236}">
              <a16:creationId xmlns:a16="http://schemas.microsoft.com/office/drawing/2014/main" id="{9092BC63-BD5B-49D6-9235-9AA13C75FC2E}"/>
            </a:ext>
          </a:extLst>
        </cdr:cNvPr>
        <cdr:cNvSpPr txBox="1"/>
      </cdr:nvSpPr>
      <cdr:spPr>
        <a:xfrm xmlns:a="http://schemas.openxmlformats.org/drawingml/2006/main">
          <a:off x="6804033" y="507102"/>
          <a:ext cx="820729"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1,000,000</a:t>
          </a:r>
        </a:p>
      </cdr:txBody>
    </cdr:sp>
  </cdr:relSizeAnchor>
  <cdr:relSizeAnchor xmlns:cdr="http://schemas.openxmlformats.org/drawingml/2006/chartDrawing">
    <cdr:from>
      <cdr:x>0.93808</cdr:x>
      <cdr:y>0.30654</cdr:y>
    </cdr:from>
    <cdr:to>
      <cdr:x>0.96383</cdr:x>
      <cdr:y>0.71458</cdr:y>
    </cdr:to>
    <cdr:sp macro="" textlink="">
      <cdr:nvSpPr>
        <cdr:cNvPr id="14" name="TextBox 13">
          <a:extLst xmlns:a="http://schemas.openxmlformats.org/drawingml/2006/main">
            <a:ext uri="{FF2B5EF4-FFF2-40B4-BE49-F238E27FC236}">
              <a16:creationId xmlns:a16="http://schemas.microsoft.com/office/drawing/2014/main" id="{FBA0A53A-AB4F-4024-956C-70E70BD32B9E}"/>
            </a:ext>
          </a:extLst>
        </cdr:cNvPr>
        <cdr:cNvSpPr txBox="1"/>
      </cdr:nvSpPr>
      <cdr:spPr>
        <a:xfrm xmlns:a="http://schemas.openxmlformats.org/drawingml/2006/main" rot="16200000">
          <a:off x="6443666" y="2259808"/>
          <a:ext cx="1885950" cy="20002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t>Viable SARS-CoV-2 Raw Number</a:t>
          </a:r>
        </a:p>
      </cdr:txBody>
    </cdr:sp>
  </cdr:relSizeAnchor>
  <cdr:relSizeAnchor xmlns:cdr="http://schemas.openxmlformats.org/drawingml/2006/chartDrawing">
    <cdr:from>
      <cdr:x>0.8784</cdr:x>
      <cdr:y>0.87359</cdr:y>
    </cdr:from>
    <cdr:to>
      <cdr:x>0.93848</cdr:x>
      <cdr:y>0.94365</cdr:y>
    </cdr:to>
    <cdr:sp macro="" textlink="">
      <cdr:nvSpPr>
        <cdr:cNvPr id="15" name="TextBox 1">
          <a:extLst xmlns:a="http://schemas.openxmlformats.org/drawingml/2006/main">
            <a:ext uri="{FF2B5EF4-FFF2-40B4-BE49-F238E27FC236}">
              <a16:creationId xmlns:a16="http://schemas.microsoft.com/office/drawing/2014/main" id="{75CB9F43-F0B1-4BFE-9027-5715807E76BB}"/>
            </a:ext>
          </a:extLst>
        </cdr:cNvPr>
        <cdr:cNvSpPr txBox="1"/>
      </cdr:nvSpPr>
      <cdr:spPr>
        <a:xfrm xmlns:a="http://schemas.openxmlformats.org/drawingml/2006/main">
          <a:off x="6823113" y="3195228"/>
          <a:ext cx="466679" cy="25625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0</a:t>
          </a:r>
        </a:p>
      </cdr:txBody>
    </cdr:sp>
  </cdr:relSizeAnchor>
</c:userShapes>
</file>

<file path=xl/drawings/drawing3.xml><?xml version="1.0" encoding="utf-8"?>
<xdr:wsDr xmlns:xdr="http://schemas.openxmlformats.org/drawingml/2006/spreadsheetDrawing" xmlns:a="http://schemas.openxmlformats.org/drawingml/2006/main">
  <xdr:twoCellAnchor editAs="oneCell">
    <xdr:from>
      <xdr:col>0</xdr:col>
      <xdr:colOff>352425</xdr:colOff>
      <xdr:row>3</xdr:row>
      <xdr:rowOff>28575</xdr:rowOff>
    </xdr:from>
    <xdr:to>
      <xdr:col>9</xdr:col>
      <xdr:colOff>29785</xdr:colOff>
      <xdr:row>25</xdr:row>
      <xdr:rowOff>26598</xdr:rowOff>
    </xdr:to>
    <xdr:pic>
      <xdr:nvPicPr>
        <xdr:cNvPr id="2" name="Picture 1">
          <a:extLst>
            <a:ext uri="{FF2B5EF4-FFF2-40B4-BE49-F238E27FC236}">
              <a16:creationId xmlns:a16="http://schemas.microsoft.com/office/drawing/2014/main" id="{BFCC4701-46DC-4A68-9573-7C0367CCEB42}"/>
            </a:ext>
          </a:extLst>
        </xdr:cNvPr>
        <xdr:cNvPicPr>
          <a:picLocks noChangeAspect="1"/>
        </xdr:cNvPicPr>
      </xdr:nvPicPr>
      <xdr:blipFill>
        <a:blip xmlns:r="http://schemas.openxmlformats.org/officeDocument/2006/relationships" r:embed="rId1"/>
        <a:stretch>
          <a:fillRect/>
        </a:stretch>
      </xdr:blipFill>
      <xdr:spPr>
        <a:xfrm>
          <a:off x="352425" y="514350"/>
          <a:ext cx="5163760" cy="3560373"/>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Willenberg, Zachary J" id="{C91A2BE2-38D8-4C9A-89D9-D89E032D8BE6}" userId="S::willenbergz@battelle.org::86039121-74d5-44be-b479-f9ae5dac9a4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21" dT="2020-08-20T14:20:49.05" personId="{C91A2BE2-38D8-4C9A-89D9-D89E032D8BE6}" id="{E8F623A1-7429-498D-A3F2-34FFE986D118}">
    <text>None of the values changed, but I did fix the cell references.</text>
  </threadedComment>
  <threadedComment ref="E55" dT="2020-08-20T14:20:49.05" personId="{C91A2BE2-38D8-4C9A-89D9-D89E032D8BE6}" id="{9CCEB09B-27DA-4B56-A068-59D0D0D631E9}">
    <text>None of the values changed, but I did fix the cell references.</text>
  </threadedComment>
</ThreadedComments>
</file>

<file path=xl/worksheets/_rels/sheet1.xml.rels><?xml version="1.0" encoding="UTF-8" standalone="yes"?>
<Relationships xmlns="http://schemas.openxmlformats.org/package/2006/relationships"><Relationship Id="rId1" Type="http://schemas.openxmlformats.org/officeDocument/2006/relationships/hyperlink" Target="https://oc.lc/realm-project"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 Id="rId4" Type="http://schemas.microsoft.com/office/2017/10/relationships/threadedComment" Target="../threadedComments/threadedComment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C5317D-93AE-434C-AA35-6E98705C4AA5}">
  <dimension ref="A1:J20"/>
  <sheetViews>
    <sheetView tabSelected="1" workbookViewId="0"/>
  </sheetViews>
  <sheetFormatPr defaultRowHeight="12.75" x14ac:dyDescent="0.2"/>
  <cols>
    <col min="1" max="1" width="137.7109375" customWidth="1"/>
    <col min="2" max="2" width="17.42578125" bestFit="1" customWidth="1"/>
  </cols>
  <sheetData>
    <row r="1" spans="1:10" ht="23.25" x14ac:dyDescent="0.35">
      <c r="A1" s="60" t="s">
        <v>0</v>
      </c>
      <c r="B1" s="61"/>
      <c r="C1" s="61"/>
      <c r="D1" s="61"/>
      <c r="E1" s="61"/>
      <c r="F1" s="61"/>
      <c r="G1" s="61"/>
      <c r="H1" s="61"/>
      <c r="I1" s="61"/>
      <c r="J1" s="61"/>
    </row>
    <row r="2" spans="1:10" ht="23.25" x14ac:dyDescent="0.35">
      <c r="A2" s="60"/>
      <c r="B2" s="61"/>
      <c r="C2" s="61"/>
      <c r="D2" s="61"/>
      <c r="E2" s="61"/>
      <c r="F2" s="61"/>
      <c r="G2" s="61"/>
      <c r="H2" s="61"/>
      <c r="I2" s="61"/>
      <c r="J2" s="61"/>
    </row>
    <row r="3" spans="1:10" ht="16.5" x14ac:dyDescent="0.3">
      <c r="A3" s="62" t="s">
        <v>1</v>
      </c>
      <c r="B3" s="61"/>
      <c r="C3" s="61"/>
      <c r="D3" s="61"/>
      <c r="E3" s="61"/>
      <c r="F3" s="61"/>
      <c r="G3" s="61"/>
      <c r="H3" s="61"/>
      <c r="I3" s="61"/>
      <c r="J3" s="61"/>
    </row>
    <row r="4" spans="1:10" ht="18.75" x14ac:dyDescent="0.3">
      <c r="A4" s="63" t="s">
        <v>2</v>
      </c>
      <c r="B4" s="61"/>
      <c r="C4" s="61"/>
      <c r="D4" s="61"/>
      <c r="E4" s="61"/>
      <c r="F4" s="61"/>
      <c r="G4" s="61"/>
      <c r="H4" s="61"/>
      <c r="I4" s="61"/>
      <c r="J4" s="61"/>
    </row>
    <row r="5" spans="1:10" ht="16.5" x14ac:dyDescent="0.3">
      <c r="A5" s="62" t="s">
        <v>3</v>
      </c>
      <c r="B5" s="64"/>
      <c r="C5" s="64"/>
      <c r="D5" s="64"/>
      <c r="E5" s="64"/>
      <c r="F5" s="64"/>
      <c r="G5" s="64"/>
      <c r="H5" s="64"/>
      <c r="I5" s="64"/>
      <c r="J5" s="64"/>
    </row>
    <row r="6" spans="1:10" ht="16.5" x14ac:dyDescent="0.3">
      <c r="A6" s="62"/>
      <c r="B6" s="64"/>
      <c r="C6" s="64"/>
      <c r="D6" s="64"/>
      <c r="E6" s="64"/>
      <c r="F6" s="64"/>
      <c r="G6" s="64"/>
      <c r="H6" s="64"/>
      <c r="I6" s="64"/>
      <c r="J6" s="64"/>
    </row>
    <row r="7" spans="1:10" ht="16.5" x14ac:dyDescent="0.3">
      <c r="A7" s="98" t="s">
        <v>195</v>
      </c>
      <c r="B7" s="64"/>
      <c r="C7" s="64"/>
      <c r="D7" s="64"/>
      <c r="E7" s="64"/>
      <c r="F7" s="64"/>
      <c r="G7" s="64"/>
      <c r="H7" s="64"/>
      <c r="I7" s="64"/>
      <c r="J7" s="64"/>
    </row>
    <row r="8" spans="1:10" ht="16.5" x14ac:dyDescent="0.3">
      <c r="A8" s="62"/>
      <c r="B8" s="64"/>
      <c r="C8" s="64"/>
      <c r="D8" s="64"/>
      <c r="E8" s="64"/>
      <c r="F8" s="64"/>
      <c r="G8" s="64"/>
      <c r="H8" s="64"/>
      <c r="I8" s="64"/>
      <c r="J8" s="64"/>
    </row>
    <row r="9" spans="1:10" ht="16.5" x14ac:dyDescent="0.3">
      <c r="A9" s="134" t="s">
        <v>4</v>
      </c>
      <c r="B9" s="134"/>
      <c r="C9" s="134"/>
      <c r="D9" s="134"/>
      <c r="E9" s="134"/>
      <c r="F9" s="134"/>
      <c r="G9" s="134"/>
      <c r="H9" s="134"/>
      <c r="I9" s="134"/>
      <c r="J9" s="134"/>
    </row>
    <row r="10" spans="1:10" ht="16.5" x14ac:dyDescent="0.3">
      <c r="A10" s="65" t="s">
        <v>5</v>
      </c>
      <c r="B10" s="64"/>
      <c r="C10" s="64"/>
      <c r="D10" s="64"/>
      <c r="E10" s="64"/>
      <c r="F10" s="64"/>
      <c r="G10" s="64"/>
      <c r="H10" s="64"/>
      <c r="I10" s="64"/>
      <c r="J10" s="64"/>
    </row>
    <row r="11" spans="1:10" ht="16.5" x14ac:dyDescent="0.3">
      <c r="A11" s="65"/>
      <c r="B11" s="64"/>
      <c r="C11" s="64"/>
      <c r="D11" s="64"/>
      <c r="E11" s="64"/>
      <c r="F11" s="64"/>
      <c r="G11" s="64"/>
      <c r="H11" s="64"/>
      <c r="I11" s="64"/>
      <c r="J11" s="64"/>
    </row>
    <row r="12" spans="1:10" ht="16.5" x14ac:dyDescent="0.3">
      <c r="A12" s="65"/>
      <c r="B12" s="64"/>
      <c r="C12" s="64"/>
      <c r="D12" s="64"/>
      <c r="E12" s="64"/>
      <c r="F12" s="64"/>
      <c r="G12" s="64"/>
      <c r="H12" s="64"/>
      <c r="I12" s="64"/>
      <c r="J12" s="64"/>
    </row>
    <row r="13" spans="1:10" ht="16.5" x14ac:dyDescent="0.3">
      <c r="A13" s="66" t="s">
        <v>192</v>
      </c>
      <c r="B13" s="64"/>
      <c r="C13" s="64"/>
      <c r="D13" s="64"/>
      <c r="E13" s="64"/>
      <c r="F13" s="64"/>
      <c r="G13" s="64"/>
      <c r="H13" s="64"/>
      <c r="I13" s="64"/>
      <c r="J13" s="64"/>
    </row>
    <row r="14" spans="1:10" ht="16.5" x14ac:dyDescent="0.3">
      <c r="A14" s="67" t="s">
        <v>193</v>
      </c>
      <c r="B14" s="64"/>
      <c r="C14" s="64"/>
      <c r="D14" s="64"/>
      <c r="E14" s="64"/>
      <c r="F14" s="64"/>
      <c r="G14" s="64"/>
      <c r="H14" s="64"/>
      <c r="I14" s="64"/>
      <c r="J14" s="64"/>
    </row>
    <row r="15" spans="1:10" ht="15" x14ac:dyDescent="0.3">
      <c r="A15" s="61"/>
      <c r="B15" s="61"/>
      <c r="C15" s="61"/>
      <c r="D15" s="61"/>
      <c r="E15" s="61"/>
      <c r="F15" s="61"/>
      <c r="G15" s="61"/>
      <c r="H15" s="61"/>
      <c r="I15" s="61"/>
      <c r="J15" s="61"/>
    </row>
    <row r="16" spans="1:10" ht="16.5" x14ac:dyDescent="0.3">
      <c r="A16" s="135"/>
      <c r="B16" s="135"/>
      <c r="C16" s="135"/>
      <c r="D16" s="135"/>
      <c r="E16" s="135"/>
      <c r="F16" s="135"/>
      <c r="G16" s="135"/>
      <c r="H16" s="135"/>
      <c r="I16" s="135"/>
      <c r="J16" s="135"/>
    </row>
    <row r="17" spans="1:10" ht="18.75" customHeight="1" x14ac:dyDescent="0.3">
      <c r="A17" s="112"/>
      <c r="B17" s="64"/>
      <c r="C17" s="112"/>
      <c r="D17" s="112"/>
      <c r="E17" s="112"/>
      <c r="F17" s="112"/>
      <c r="G17" s="112"/>
      <c r="H17" s="112"/>
      <c r="I17" s="112"/>
      <c r="J17" s="112"/>
    </row>
    <row r="18" spans="1:10" ht="45" x14ac:dyDescent="0.2">
      <c r="A18" s="68" t="s">
        <v>6</v>
      </c>
      <c r="B18" s="69"/>
      <c r="C18" s="69"/>
      <c r="D18" s="69"/>
      <c r="E18" s="69"/>
      <c r="F18" s="69"/>
      <c r="G18" s="69"/>
      <c r="H18" s="69"/>
      <c r="I18" s="69"/>
      <c r="J18" s="69"/>
    </row>
    <row r="20" spans="1:10" ht="30" x14ac:dyDescent="0.2">
      <c r="A20" s="68" t="s">
        <v>7</v>
      </c>
    </row>
  </sheetData>
  <mergeCells count="2">
    <mergeCell ref="A9:J9"/>
    <mergeCell ref="A16:J16"/>
  </mergeCells>
  <hyperlinks>
    <hyperlink ref="A10" r:id="rId1" xr:uid="{494D3B1E-932B-477C-8805-5845E5F8A97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4B99B0-C1D7-4E80-8656-8D71C962F5CD}">
  <dimension ref="A1:J13"/>
  <sheetViews>
    <sheetView workbookViewId="0">
      <selection activeCell="B1" sqref="B1"/>
    </sheetView>
  </sheetViews>
  <sheetFormatPr defaultRowHeight="12.75" x14ac:dyDescent="0.2"/>
  <cols>
    <col min="2" max="2" width="20.140625" bestFit="1" customWidth="1"/>
  </cols>
  <sheetData>
    <row r="1" spans="1:10" x14ac:dyDescent="0.2">
      <c r="A1" s="85" t="s">
        <v>8</v>
      </c>
    </row>
    <row r="2" spans="1:10" ht="78" customHeight="1" x14ac:dyDescent="0.2">
      <c r="A2" s="136" t="s">
        <v>194</v>
      </c>
      <c r="B2" s="136"/>
      <c r="C2" s="136"/>
      <c r="D2" s="136"/>
      <c r="E2" s="136"/>
      <c r="F2" s="136"/>
      <c r="G2" s="136"/>
      <c r="H2" s="136"/>
      <c r="I2" s="136"/>
      <c r="J2" s="136"/>
    </row>
    <row r="6" spans="1:10" x14ac:dyDescent="0.2">
      <c r="A6" s="85" t="s">
        <v>9</v>
      </c>
      <c r="B6" s="70"/>
    </row>
    <row r="7" spans="1:10" x14ac:dyDescent="0.2">
      <c r="A7" s="70" t="s">
        <v>10</v>
      </c>
      <c r="B7" s="70" t="s">
        <v>11</v>
      </c>
    </row>
    <row r="8" spans="1:10" x14ac:dyDescent="0.2">
      <c r="A8" s="70" t="s">
        <v>12</v>
      </c>
      <c r="B8" s="70" t="s">
        <v>13</v>
      </c>
    </row>
    <row r="9" spans="1:10" x14ac:dyDescent="0.2">
      <c r="A9" s="70" t="s">
        <v>14</v>
      </c>
      <c r="B9" s="70" t="s">
        <v>15</v>
      </c>
    </row>
    <row r="10" spans="1:10" x14ac:dyDescent="0.2">
      <c r="A10" s="70" t="s">
        <v>16</v>
      </c>
      <c r="B10" s="70" t="s">
        <v>17</v>
      </c>
    </row>
    <row r="11" spans="1:10" x14ac:dyDescent="0.2">
      <c r="A11" s="70" t="s">
        <v>18</v>
      </c>
      <c r="B11" s="70" t="s">
        <v>19</v>
      </c>
    </row>
    <row r="12" spans="1:10" x14ac:dyDescent="0.2">
      <c r="A12" s="70" t="s">
        <v>20</v>
      </c>
      <c r="B12" s="96" t="s">
        <v>21</v>
      </c>
    </row>
    <row r="13" spans="1:10" x14ac:dyDescent="0.2">
      <c r="A13" s="70"/>
      <c r="B13" s="70"/>
    </row>
  </sheetData>
  <mergeCells count="1">
    <mergeCell ref="A2:J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663C5-124A-4233-839C-9DAF9EFF3692}">
  <dimension ref="A2:J31"/>
  <sheetViews>
    <sheetView workbookViewId="0"/>
  </sheetViews>
  <sheetFormatPr defaultRowHeight="12.75" x14ac:dyDescent="0.2"/>
  <cols>
    <col min="1" max="1" width="37.140625" customWidth="1"/>
    <col min="2" max="2" width="11.85546875" customWidth="1"/>
  </cols>
  <sheetData>
    <row r="2" spans="1:7" ht="18" x14ac:dyDescent="0.25">
      <c r="A2" s="141" t="s">
        <v>22</v>
      </c>
      <c r="B2" s="141"/>
      <c r="C2" s="141"/>
      <c r="D2" s="141"/>
      <c r="E2" s="141"/>
      <c r="F2" s="141"/>
      <c r="G2" s="141"/>
    </row>
    <row r="4" spans="1:7" x14ac:dyDescent="0.2">
      <c r="A4" s="85" t="s">
        <v>23</v>
      </c>
    </row>
    <row r="5" spans="1:7" x14ac:dyDescent="0.2">
      <c r="A5" s="142"/>
      <c r="B5" s="139"/>
      <c r="C5" s="139"/>
      <c r="D5" s="139"/>
      <c r="E5" s="139"/>
      <c r="F5" s="139"/>
      <c r="G5" s="139"/>
    </row>
    <row r="6" spans="1:7" ht="14.25" x14ac:dyDescent="0.25">
      <c r="A6" s="137" t="s">
        <v>24</v>
      </c>
      <c r="B6" s="137" t="s">
        <v>25</v>
      </c>
      <c r="C6" s="137"/>
      <c r="D6" s="137"/>
      <c r="E6" s="137"/>
      <c r="F6" s="137"/>
    </row>
    <row r="7" spans="1:7" ht="15" thickBot="1" x14ac:dyDescent="0.25">
      <c r="A7" s="138"/>
      <c r="B7" s="71" t="s">
        <v>26</v>
      </c>
      <c r="C7" s="72" t="s">
        <v>27</v>
      </c>
      <c r="D7" s="73" t="s">
        <v>28</v>
      </c>
      <c r="E7" s="73" t="s">
        <v>29</v>
      </c>
      <c r="F7" s="73" t="s">
        <v>30</v>
      </c>
      <c r="G7" s="73" t="s">
        <v>31</v>
      </c>
    </row>
    <row r="8" spans="1:7" x14ac:dyDescent="0.2">
      <c r="A8" s="74" t="s">
        <v>32</v>
      </c>
      <c r="B8" s="75">
        <v>4.84</v>
      </c>
      <c r="C8" s="76">
        <v>3.27</v>
      </c>
      <c r="D8" s="77">
        <v>3.1</v>
      </c>
      <c r="E8" s="77">
        <v>2.52</v>
      </c>
      <c r="F8" s="77">
        <v>1.59</v>
      </c>
      <c r="G8" s="78">
        <v>1.88</v>
      </c>
    </row>
    <row r="9" spans="1:7" x14ac:dyDescent="0.2">
      <c r="A9" s="70" t="s">
        <v>33</v>
      </c>
      <c r="B9" s="75">
        <v>4.84</v>
      </c>
      <c r="C9" s="79">
        <v>2.94</v>
      </c>
      <c r="D9" s="79">
        <v>1.96</v>
      </c>
      <c r="E9" s="79">
        <v>1.2</v>
      </c>
      <c r="F9" s="79">
        <v>0</v>
      </c>
      <c r="G9" s="79">
        <v>0.52</v>
      </c>
    </row>
    <row r="10" spans="1:7" x14ac:dyDescent="0.2">
      <c r="A10" s="70" t="s">
        <v>34</v>
      </c>
      <c r="B10" s="75">
        <v>4.84</v>
      </c>
      <c r="C10" s="78">
        <v>3.53</v>
      </c>
      <c r="D10" s="79">
        <v>2.29</v>
      </c>
      <c r="E10" s="78">
        <v>1.83</v>
      </c>
      <c r="F10" s="78">
        <v>1.3</v>
      </c>
      <c r="G10" s="79">
        <v>1.3</v>
      </c>
    </row>
    <row r="11" spans="1:7" x14ac:dyDescent="0.2">
      <c r="A11" s="70" t="s">
        <v>35</v>
      </c>
      <c r="B11" s="75">
        <v>4.84</v>
      </c>
      <c r="C11" s="79">
        <v>3.36</v>
      </c>
      <c r="D11" s="79">
        <v>2.72</v>
      </c>
      <c r="E11" s="78">
        <v>1.79</v>
      </c>
      <c r="F11" s="78">
        <v>1.08</v>
      </c>
      <c r="G11" s="79">
        <v>1.04</v>
      </c>
    </row>
    <row r="12" spans="1:7" ht="13.5" thickBot="1" x14ac:dyDescent="0.25">
      <c r="A12" s="71" t="s">
        <v>36</v>
      </c>
      <c r="B12" s="80">
        <v>4.84</v>
      </c>
      <c r="C12" s="81">
        <v>3.13</v>
      </c>
      <c r="D12" s="81">
        <v>2.5499999999999998</v>
      </c>
      <c r="E12" s="82">
        <v>1.79</v>
      </c>
      <c r="F12" s="82">
        <v>0.52</v>
      </c>
      <c r="G12" s="81">
        <v>0.26</v>
      </c>
    </row>
    <row r="13" spans="1:7" x14ac:dyDescent="0.2">
      <c r="A13" s="83" t="s">
        <v>37</v>
      </c>
      <c r="B13" s="84"/>
      <c r="C13" s="84"/>
    </row>
    <row r="14" spans="1:7" x14ac:dyDescent="0.2">
      <c r="A14" s="83" t="s">
        <v>38</v>
      </c>
      <c r="B14" s="84"/>
      <c r="C14" s="84"/>
    </row>
    <row r="16" spans="1:7" x14ac:dyDescent="0.2">
      <c r="A16" s="70" t="s">
        <v>12</v>
      </c>
      <c r="B16">
        <v>1.42</v>
      </c>
      <c r="C16">
        <v>1.42</v>
      </c>
      <c r="D16">
        <v>1.42</v>
      </c>
      <c r="E16">
        <v>1.42</v>
      </c>
      <c r="F16">
        <v>1.42</v>
      </c>
      <c r="G16">
        <v>1.42</v>
      </c>
    </row>
    <row r="18" spans="1:10" x14ac:dyDescent="0.2">
      <c r="B18" s="139" t="s">
        <v>39</v>
      </c>
      <c r="C18" s="139"/>
      <c r="D18" s="139"/>
      <c r="E18" s="139"/>
      <c r="F18" s="139"/>
    </row>
    <row r="19" spans="1:10" ht="13.5" thickBot="1" x14ac:dyDescent="0.25">
      <c r="B19" s="72" t="s">
        <v>40</v>
      </c>
      <c r="C19" s="73" t="s">
        <v>41</v>
      </c>
      <c r="D19" s="73" t="s">
        <v>28</v>
      </c>
      <c r="E19" s="73" t="s">
        <v>29</v>
      </c>
      <c r="F19" s="73" t="s">
        <v>30</v>
      </c>
      <c r="G19" s="72" t="s">
        <v>31</v>
      </c>
    </row>
    <row r="20" spans="1:10" x14ac:dyDescent="0.2">
      <c r="A20" s="74" t="s">
        <v>32</v>
      </c>
      <c r="B20" s="113" t="s">
        <v>42</v>
      </c>
      <c r="C20" s="79">
        <v>0.11</v>
      </c>
      <c r="D20" s="78">
        <v>0.23499999999999999</v>
      </c>
      <c r="E20" s="78">
        <v>0.23599999999999999</v>
      </c>
      <c r="F20" s="78">
        <v>0.191</v>
      </c>
      <c r="G20" s="78">
        <v>0.152</v>
      </c>
    </row>
    <row r="21" spans="1:10" x14ac:dyDescent="0.2">
      <c r="A21" s="70" t="s">
        <v>33</v>
      </c>
      <c r="B21" s="113" t="s">
        <v>42</v>
      </c>
      <c r="C21" s="79">
        <v>0.10199999999999999</v>
      </c>
      <c r="D21" s="79">
        <v>9.7000000000000003E-2</v>
      </c>
      <c r="E21" s="79">
        <v>0.29299999999999998</v>
      </c>
      <c r="F21" s="79">
        <v>0</v>
      </c>
      <c r="G21" s="79">
        <v>0.625</v>
      </c>
    </row>
    <row r="22" spans="1:10" x14ac:dyDescent="0.2">
      <c r="A22" s="70" t="s">
        <v>34</v>
      </c>
      <c r="B22" s="113" t="s">
        <v>42</v>
      </c>
      <c r="C22" s="78">
        <v>0.77400000000000002</v>
      </c>
      <c r="D22" s="78">
        <v>0.29299999999999998</v>
      </c>
      <c r="E22" s="78">
        <v>0.32900000000000001</v>
      </c>
      <c r="F22" s="78">
        <v>0</v>
      </c>
      <c r="G22" s="78">
        <v>0</v>
      </c>
    </row>
    <row r="23" spans="1:10" x14ac:dyDescent="0.2">
      <c r="A23" s="70" t="s">
        <v>35</v>
      </c>
      <c r="B23" s="113" t="s">
        <v>42</v>
      </c>
      <c r="C23" s="79">
        <v>0.13500000000000001</v>
      </c>
      <c r="D23" s="78">
        <v>0.28899999999999998</v>
      </c>
      <c r="E23" s="78">
        <v>0.13400000000000001</v>
      </c>
      <c r="F23" s="78">
        <v>0.53100000000000003</v>
      </c>
      <c r="G23" s="78">
        <v>0.51</v>
      </c>
    </row>
    <row r="24" spans="1:10" ht="13.5" thickBot="1" x14ac:dyDescent="0.25">
      <c r="A24" s="71" t="s">
        <v>36</v>
      </c>
      <c r="B24" s="72" t="s">
        <v>42</v>
      </c>
      <c r="C24" s="81">
        <v>0.16400000000000001</v>
      </c>
      <c r="D24" s="82">
        <v>0.14000000000000001</v>
      </c>
      <c r="E24" s="82">
        <v>0.313</v>
      </c>
      <c r="F24" s="82">
        <v>0.625</v>
      </c>
      <c r="G24" s="82">
        <v>0.51</v>
      </c>
    </row>
    <row r="25" spans="1:10" x14ac:dyDescent="0.2">
      <c r="E25" s="113"/>
      <c r="F25" s="113"/>
      <c r="G25" s="78"/>
    </row>
    <row r="27" spans="1:10" ht="38.25" customHeight="1" x14ac:dyDescent="0.2">
      <c r="A27" s="140" t="s">
        <v>43</v>
      </c>
      <c r="B27" s="140"/>
      <c r="C27" s="140"/>
      <c r="D27" s="140"/>
      <c r="E27" s="140"/>
      <c r="F27" s="140"/>
      <c r="G27" s="140"/>
      <c r="H27" s="79"/>
    </row>
    <row r="31" spans="1:10" x14ac:dyDescent="0.2">
      <c r="H31" s="97"/>
      <c r="I31" s="97"/>
      <c r="J31" s="97"/>
    </row>
  </sheetData>
  <mergeCells count="6">
    <mergeCell ref="A6:A7"/>
    <mergeCell ref="B6:F6"/>
    <mergeCell ref="B18:F18"/>
    <mergeCell ref="A27:G27"/>
    <mergeCell ref="A2:G2"/>
    <mergeCell ref="A5:G5"/>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4EA86F-5440-42A2-8201-9CA7740E751D}">
  <dimension ref="A1:E31"/>
  <sheetViews>
    <sheetView workbookViewId="0"/>
  </sheetViews>
  <sheetFormatPr defaultRowHeight="12.75" x14ac:dyDescent="0.2"/>
  <sheetData>
    <row r="1" spans="1:1" x14ac:dyDescent="0.2">
      <c r="A1" s="70" t="s">
        <v>44</v>
      </c>
    </row>
    <row r="29" spans="3:5" x14ac:dyDescent="0.2">
      <c r="D29" s="46" t="s">
        <v>45</v>
      </c>
      <c r="E29" s="49" t="s">
        <v>16</v>
      </c>
    </row>
    <row r="30" spans="3:5" x14ac:dyDescent="0.2">
      <c r="C30" s="46" t="s">
        <v>46</v>
      </c>
      <c r="D30" s="50">
        <v>21.75</v>
      </c>
      <c r="E30" s="58">
        <v>0.3</v>
      </c>
    </row>
    <row r="31" spans="3:5" x14ac:dyDescent="0.2">
      <c r="C31" s="47" t="s">
        <v>18</v>
      </c>
      <c r="D31" s="51">
        <v>38.56</v>
      </c>
      <c r="E31" s="48">
        <v>1.84</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2A6013-AEC0-4130-A181-A6C0C2CE1758}">
  <dimension ref="A1:P185"/>
  <sheetViews>
    <sheetView zoomScale="60" zoomScaleNormal="60" workbookViewId="0"/>
  </sheetViews>
  <sheetFormatPr defaultColWidth="9.140625" defaultRowHeight="15" x14ac:dyDescent="0.2"/>
  <cols>
    <col min="1" max="1" width="5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6.42578125" style="5" customWidth="1"/>
    <col min="9" max="9" width="16.28515625" style="6" bestFit="1" customWidth="1"/>
    <col min="10" max="10" width="25.5703125" style="2" customWidth="1"/>
    <col min="11" max="11" width="14.42578125" style="2" customWidth="1"/>
    <col min="12" max="12" width="18.5703125" style="2" customWidth="1"/>
    <col min="13" max="16384" width="9.140625" style="10"/>
  </cols>
  <sheetData>
    <row r="1" spans="1:16" ht="33" customHeight="1" thickBot="1" x14ac:dyDescent="0.3">
      <c r="A1" s="93" t="s">
        <v>47</v>
      </c>
    </row>
    <row r="2" spans="1:16" s="1" customFormat="1" ht="66" customHeight="1" thickTop="1" thickBot="1" x14ac:dyDescent="0.3">
      <c r="A2" s="25" t="s">
        <v>48</v>
      </c>
      <c r="B2" s="26" t="s">
        <v>49</v>
      </c>
      <c r="C2" s="26" t="s">
        <v>50</v>
      </c>
      <c r="D2" s="26" t="s">
        <v>51</v>
      </c>
      <c r="E2" s="26" t="s">
        <v>52</v>
      </c>
      <c r="F2" s="26" t="s">
        <v>53</v>
      </c>
      <c r="G2" s="27" t="s">
        <v>54</v>
      </c>
      <c r="H2" s="28" t="s">
        <v>55</v>
      </c>
      <c r="I2" s="29" t="s">
        <v>56</v>
      </c>
      <c r="J2" s="30" t="s">
        <v>57</v>
      </c>
      <c r="K2" s="29" t="s">
        <v>20</v>
      </c>
      <c r="L2" s="31" t="s">
        <v>39</v>
      </c>
    </row>
    <row r="3" spans="1:16" s="2" customFormat="1" ht="20.100000000000001" customHeight="1" thickTop="1" x14ac:dyDescent="0.2">
      <c r="A3" s="87" t="s">
        <v>58</v>
      </c>
      <c r="B3" s="128">
        <v>69900</v>
      </c>
      <c r="C3" s="128">
        <v>771</v>
      </c>
      <c r="D3" s="128">
        <f t="shared" ref="D3:D31" si="0">C3*2</f>
        <v>1542</v>
      </c>
      <c r="E3" s="168">
        <f>AVERAGE(D3:D7)</f>
        <v>1937.2</v>
      </c>
      <c r="F3" s="168">
        <f>STDEV(D3:D7)</f>
        <v>613.91628093739314</v>
      </c>
      <c r="G3" s="130">
        <f t="shared" ref="G3:G32" si="1">LOG(D3)</f>
        <v>3.188084373714938</v>
      </c>
      <c r="H3" s="170">
        <f>AVERAGE(G3:G7)</f>
        <v>3.2717872624971447</v>
      </c>
      <c r="I3" s="172">
        <f>STDEV(G3:G7)^2</f>
        <v>1.5657482665266596E-2</v>
      </c>
      <c r="J3" s="155">
        <f>P4-H3</f>
        <v>1.5726899132485368</v>
      </c>
      <c r="K3" s="163">
        <f>SQRT(I3)/SQRT(5)</f>
        <v>5.5959776027547849E-2</v>
      </c>
      <c r="L3" s="166">
        <f>1.96*K3</f>
        <v>0.10968116101399378</v>
      </c>
    </row>
    <row r="4" spans="1:16" s="2" customFormat="1" ht="20.100000000000001" customHeight="1" x14ac:dyDescent="0.2">
      <c r="A4" s="88" t="s">
        <v>59</v>
      </c>
      <c r="B4" s="129">
        <v>69900</v>
      </c>
      <c r="C4" s="129">
        <v>771</v>
      </c>
      <c r="D4" s="129">
        <f t="shared" si="0"/>
        <v>1542</v>
      </c>
      <c r="E4" s="169"/>
      <c r="F4" s="169"/>
      <c r="G4" s="131">
        <f t="shared" si="1"/>
        <v>3.188084373714938</v>
      </c>
      <c r="H4" s="171"/>
      <c r="I4" s="173"/>
      <c r="J4" s="156"/>
      <c r="K4" s="164"/>
      <c r="L4" s="167"/>
      <c r="O4" s="94" t="s">
        <v>60</v>
      </c>
      <c r="P4" s="2">
        <f>LOG(B3)</f>
        <v>4.8444771757456815</v>
      </c>
    </row>
    <row r="5" spans="1:16" s="2" customFormat="1" ht="20.100000000000001" customHeight="1" x14ac:dyDescent="0.2">
      <c r="A5" s="88" t="s">
        <v>61</v>
      </c>
      <c r="B5" s="129">
        <v>69900</v>
      </c>
      <c r="C5" s="129">
        <v>771</v>
      </c>
      <c r="D5" s="129">
        <f t="shared" si="0"/>
        <v>1542</v>
      </c>
      <c r="E5" s="169"/>
      <c r="F5" s="169"/>
      <c r="G5" s="131">
        <f t="shared" si="1"/>
        <v>3.188084373714938</v>
      </c>
      <c r="H5" s="171"/>
      <c r="I5" s="173"/>
      <c r="J5" s="156"/>
      <c r="K5" s="164"/>
      <c r="L5" s="167"/>
    </row>
    <row r="6" spans="1:16" s="2" customFormat="1" ht="20.100000000000001" customHeight="1" x14ac:dyDescent="0.2">
      <c r="A6" s="88" t="s">
        <v>62</v>
      </c>
      <c r="B6" s="129">
        <v>69900</v>
      </c>
      <c r="C6" s="129">
        <v>1470</v>
      </c>
      <c r="D6" s="129">
        <f t="shared" si="0"/>
        <v>2940</v>
      </c>
      <c r="E6" s="169"/>
      <c r="F6" s="169"/>
      <c r="G6" s="131">
        <f t="shared" si="1"/>
        <v>3.4683473304121573</v>
      </c>
      <c r="H6" s="171"/>
      <c r="I6" s="173"/>
      <c r="J6" s="156"/>
      <c r="K6" s="164"/>
      <c r="L6" s="167"/>
    </row>
    <row r="7" spans="1:16" s="2" customFormat="1" ht="19.5" customHeight="1" thickBot="1" x14ac:dyDescent="0.25">
      <c r="A7" s="88" t="s">
        <v>63</v>
      </c>
      <c r="B7" s="129">
        <v>69900</v>
      </c>
      <c r="C7" s="129">
        <v>1060</v>
      </c>
      <c r="D7" s="129">
        <f t="shared" si="0"/>
        <v>2120</v>
      </c>
      <c r="E7" s="169"/>
      <c r="F7" s="169"/>
      <c r="G7" s="131">
        <f t="shared" si="1"/>
        <v>3.3263358609287512</v>
      </c>
      <c r="H7" s="171"/>
      <c r="I7" s="173"/>
      <c r="J7" s="156"/>
      <c r="K7" s="164"/>
      <c r="L7" s="167"/>
    </row>
    <row r="8" spans="1:16" s="2" customFormat="1" ht="19.5" customHeight="1" thickBot="1" x14ac:dyDescent="0.25">
      <c r="A8" s="89" t="s">
        <v>64</v>
      </c>
      <c r="B8" s="90">
        <v>0</v>
      </c>
      <c r="C8" s="90" t="s">
        <v>65</v>
      </c>
      <c r="D8" s="90">
        <v>0</v>
      </c>
      <c r="E8" s="16"/>
      <c r="F8" s="16"/>
      <c r="G8" s="17" t="e">
        <f t="shared" si="1"/>
        <v>#NUM!</v>
      </c>
      <c r="H8" s="12"/>
      <c r="I8" s="18"/>
      <c r="J8" s="8"/>
      <c r="K8" s="7"/>
      <c r="L8" s="32"/>
    </row>
    <row r="9" spans="1:16" s="2" customFormat="1" ht="20.100000000000001" customHeight="1" thickTop="1" x14ac:dyDescent="0.2">
      <c r="A9" s="33" t="s">
        <v>66</v>
      </c>
      <c r="B9" s="128">
        <v>69900</v>
      </c>
      <c r="C9" s="124">
        <v>771</v>
      </c>
      <c r="D9" s="124">
        <f t="shared" si="0"/>
        <v>1542</v>
      </c>
      <c r="E9" s="159">
        <f>AVERAGE(D9:D13)</f>
        <v>1382</v>
      </c>
      <c r="F9" s="159">
        <f>STDEV(D9:D13)</f>
        <v>569.20470834314085</v>
      </c>
      <c r="G9" s="126">
        <f t="shared" si="1"/>
        <v>3.188084373714938</v>
      </c>
      <c r="H9" s="161">
        <f>AVERAGE(G9:G13)</f>
        <v>3.1040647475970342</v>
      </c>
      <c r="I9" s="161">
        <f>STDEV(G9:G13)^2</f>
        <v>4.4658156249106476E-2</v>
      </c>
      <c r="J9" s="155">
        <f>$H$3-H9</f>
        <v>0.16772251490011048</v>
      </c>
      <c r="K9" s="163">
        <f>SQRT(I9)/SQRT(5)</f>
        <v>9.450730791754304E-2</v>
      </c>
      <c r="L9" s="166">
        <f>1.96*K9</f>
        <v>0.18523432351838434</v>
      </c>
    </row>
    <row r="10" spans="1:16" s="2" customFormat="1" ht="20.100000000000001" customHeight="1" x14ac:dyDescent="0.2">
      <c r="A10" s="34" t="s">
        <v>67</v>
      </c>
      <c r="B10" s="129">
        <v>69900</v>
      </c>
      <c r="C10" s="125">
        <v>294</v>
      </c>
      <c r="D10" s="125">
        <f t="shared" si="0"/>
        <v>588</v>
      </c>
      <c r="E10" s="160"/>
      <c r="F10" s="160"/>
      <c r="G10" s="127">
        <f t="shared" si="1"/>
        <v>2.7693773260761385</v>
      </c>
      <c r="H10" s="162"/>
      <c r="I10" s="162"/>
      <c r="J10" s="156"/>
      <c r="K10" s="164"/>
      <c r="L10" s="167"/>
    </row>
    <row r="11" spans="1:16" s="2" customFormat="1" ht="20.100000000000001" customHeight="1" x14ac:dyDescent="0.2">
      <c r="A11" s="34" t="s">
        <v>68</v>
      </c>
      <c r="B11" s="129">
        <v>69900</v>
      </c>
      <c r="C11" s="125">
        <v>1060</v>
      </c>
      <c r="D11" s="125">
        <f t="shared" si="0"/>
        <v>2120</v>
      </c>
      <c r="E11" s="160"/>
      <c r="F11" s="160"/>
      <c r="G11" s="127">
        <f t="shared" si="1"/>
        <v>3.3263358609287512</v>
      </c>
      <c r="H11" s="162"/>
      <c r="I11" s="162"/>
      <c r="J11" s="156"/>
      <c r="K11" s="164"/>
      <c r="L11" s="167"/>
    </row>
    <row r="12" spans="1:16" s="2" customFormat="1" ht="20.100000000000001" customHeight="1" x14ac:dyDescent="0.2">
      <c r="A12" s="34" t="s">
        <v>69</v>
      </c>
      <c r="B12" s="129">
        <v>69900</v>
      </c>
      <c r="C12" s="125">
        <v>559</v>
      </c>
      <c r="D12" s="129">
        <f t="shared" si="0"/>
        <v>1118</v>
      </c>
      <c r="E12" s="160"/>
      <c r="F12" s="160"/>
      <c r="G12" s="127">
        <f t="shared" si="1"/>
        <v>3.0484418035504044</v>
      </c>
      <c r="H12" s="162"/>
      <c r="I12" s="162"/>
      <c r="J12" s="156"/>
      <c r="K12" s="164"/>
      <c r="L12" s="167"/>
    </row>
    <row r="13" spans="1:16" ht="20.100000000000001" customHeight="1" thickBot="1" x14ac:dyDescent="0.25">
      <c r="A13" s="34" t="s">
        <v>70</v>
      </c>
      <c r="B13" s="129">
        <v>69900</v>
      </c>
      <c r="C13" s="125">
        <v>771</v>
      </c>
      <c r="D13" s="125">
        <f t="shared" si="0"/>
        <v>1542</v>
      </c>
      <c r="E13" s="160"/>
      <c r="F13" s="160"/>
      <c r="G13" s="127">
        <f t="shared" si="1"/>
        <v>3.188084373714938</v>
      </c>
      <c r="H13" s="162"/>
      <c r="I13" s="162"/>
      <c r="J13" s="156"/>
      <c r="K13" s="164"/>
      <c r="L13" s="167"/>
    </row>
    <row r="14" spans="1:16" ht="20.100000000000001" customHeight="1" thickBot="1" x14ac:dyDescent="0.25">
      <c r="A14" s="35" t="s">
        <v>71</v>
      </c>
      <c r="B14" s="11">
        <v>0</v>
      </c>
      <c r="C14" s="11" t="s">
        <v>65</v>
      </c>
      <c r="D14" s="11">
        <v>0</v>
      </c>
      <c r="E14" s="16"/>
      <c r="F14" s="16"/>
      <c r="G14" s="17" t="e">
        <f t="shared" si="1"/>
        <v>#NUM!</v>
      </c>
      <c r="H14" s="12"/>
      <c r="I14" s="12"/>
      <c r="J14" s="13"/>
      <c r="K14" s="14"/>
      <c r="L14" s="36"/>
    </row>
    <row r="15" spans="1:16" s="2" customFormat="1" ht="20.100000000000001" customHeight="1" thickTop="1" x14ac:dyDescent="0.2">
      <c r="A15" s="33" t="s">
        <v>72</v>
      </c>
      <c r="B15" s="128">
        <v>69900</v>
      </c>
      <c r="C15" s="124">
        <v>294</v>
      </c>
      <c r="D15" s="124">
        <f t="shared" si="0"/>
        <v>588</v>
      </c>
      <c r="E15" s="159">
        <f>AVERAGE(D15:D19)</f>
        <v>373.08000000000004</v>
      </c>
      <c r="F15" s="159">
        <f>STDEV(D15:D19)</f>
        <v>174.21203173145074</v>
      </c>
      <c r="G15" s="126">
        <f t="shared" si="1"/>
        <v>2.7693773260761385</v>
      </c>
      <c r="H15" s="161">
        <f>AVERAGE(G15:G19)</f>
        <v>2.517283067538723</v>
      </c>
      <c r="I15" s="161">
        <f>STDEV(G15:G19)^2</f>
        <v>7.2470235818595935E-2</v>
      </c>
      <c r="J15" s="155">
        <f>$H$3-H15</f>
        <v>0.75450419495842169</v>
      </c>
      <c r="K15" s="163">
        <f>SQRT(I15)/SQRT(5)</f>
        <v>0.1203912254432157</v>
      </c>
      <c r="L15" s="166">
        <f>1.96*K15</f>
        <v>0.23596680186870278</v>
      </c>
    </row>
    <row r="16" spans="1:16" s="2" customFormat="1" ht="20.100000000000001" customHeight="1" x14ac:dyDescent="0.2">
      <c r="A16" s="34" t="s">
        <v>73</v>
      </c>
      <c r="B16" s="129">
        <v>69900</v>
      </c>
      <c r="C16" s="125">
        <v>154</v>
      </c>
      <c r="D16" s="125">
        <f t="shared" si="0"/>
        <v>308</v>
      </c>
      <c r="E16" s="160"/>
      <c r="F16" s="160"/>
      <c r="G16" s="127">
        <f t="shared" si="1"/>
        <v>2.4885507165004443</v>
      </c>
      <c r="H16" s="162"/>
      <c r="I16" s="162"/>
      <c r="J16" s="156"/>
      <c r="K16" s="164"/>
      <c r="L16" s="167"/>
    </row>
    <row r="17" spans="1:12" s="2" customFormat="1" ht="20.100000000000001" customHeight="1" x14ac:dyDescent="0.2">
      <c r="A17" s="34" t="s">
        <v>74</v>
      </c>
      <c r="B17" s="129">
        <v>69900</v>
      </c>
      <c r="C17" s="125">
        <v>213</v>
      </c>
      <c r="D17" s="125">
        <f t="shared" si="0"/>
        <v>426</v>
      </c>
      <c r="E17" s="160"/>
      <c r="F17" s="160"/>
      <c r="G17" s="127">
        <f t="shared" si="1"/>
        <v>2.6294095991027189</v>
      </c>
      <c r="H17" s="162"/>
      <c r="I17" s="162"/>
      <c r="J17" s="156"/>
      <c r="K17" s="164"/>
      <c r="L17" s="167"/>
    </row>
    <row r="18" spans="1:12" s="2" customFormat="1" ht="20.100000000000001" customHeight="1" x14ac:dyDescent="0.2">
      <c r="A18" s="34" t="s">
        <v>75</v>
      </c>
      <c r="B18" s="129">
        <v>69900</v>
      </c>
      <c r="C18" s="125">
        <v>213</v>
      </c>
      <c r="D18" s="125">
        <f t="shared" si="0"/>
        <v>426</v>
      </c>
      <c r="E18" s="160"/>
      <c r="F18" s="160"/>
      <c r="G18" s="127">
        <f t="shared" si="1"/>
        <v>2.6294095991027189</v>
      </c>
      <c r="H18" s="162"/>
      <c r="I18" s="162"/>
      <c r="J18" s="156"/>
      <c r="K18" s="164"/>
      <c r="L18" s="167"/>
    </row>
    <row r="19" spans="1:12" ht="20.100000000000001" customHeight="1" thickBot="1" x14ac:dyDescent="0.25">
      <c r="A19" s="34" t="s">
        <v>76</v>
      </c>
      <c r="B19" s="129">
        <v>69900</v>
      </c>
      <c r="C19" s="125">
        <v>58.7</v>
      </c>
      <c r="D19" s="129">
        <f t="shared" si="0"/>
        <v>117.4</v>
      </c>
      <c r="E19" s="160"/>
      <c r="F19" s="160"/>
      <c r="G19" s="127">
        <f t="shared" si="1"/>
        <v>2.0696680969115957</v>
      </c>
      <c r="H19" s="162"/>
      <c r="I19" s="162"/>
      <c r="J19" s="156"/>
      <c r="K19" s="164"/>
      <c r="L19" s="167"/>
    </row>
    <row r="20" spans="1:12" ht="20.100000000000001" customHeight="1" thickBot="1" x14ac:dyDescent="0.25">
      <c r="A20" s="35" t="s">
        <v>77</v>
      </c>
      <c r="B20" s="11">
        <v>0</v>
      </c>
      <c r="C20" s="11" t="s">
        <v>65</v>
      </c>
      <c r="D20" s="11">
        <v>0</v>
      </c>
      <c r="E20" s="16"/>
      <c r="F20" s="16"/>
      <c r="G20" s="17" t="e">
        <f t="shared" si="1"/>
        <v>#NUM!</v>
      </c>
      <c r="H20" s="12"/>
      <c r="I20" s="12"/>
      <c r="J20" s="13"/>
      <c r="K20" s="14"/>
      <c r="L20" s="36"/>
    </row>
    <row r="21" spans="1:12" s="2" customFormat="1" ht="20.100000000000001" customHeight="1" thickTop="1" x14ac:dyDescent="0.2">
      <c r="A21" s="52" t="s">
        <v>78</v>
      </c>
      <c r="B21" s="128">
        <v>69900</v>
      </c>
      <c r="C21" s="120" t="s">
        <v>79</v>
      </c>
      <c r="D21" s="120">
        <v>20</v>
      </c>
      <c r="E21" s="151">
        <f>AVERAGE(D21:D25)</f>
        <v>43.2</v>
      </c>
      <c r="F21" s="151">
        <f>STDEV(D21:D25)</f>
        <v>21.329791372631849</v>
      </c>
      <c r="G21" s="122">
        <f t="shared" si="1"/>
        <v>1.3010299956639813</v>
      </c>
      <c r="H21" s="153">
        <f>AVERAGE(G21:G25)</f>
        <v>1.5927601273911245</v>
      </c>
      <c r="I21" s="153">
        <f>STDEV(G21:G25)^2</f>
        <v>4.7405222466558879E-2</v>
      </c>
      <c r="J21" s="155">
        <f>$H$3-H21</f>
        <v>1.6790271351060202</v>
      </c>
      <c r="K21" s="157">
        <f>SQRT(I21)/SQRT(5)</f>
        <v>9.7370655196069078E-2</v>
      </c>
      <c r="L21" s="149">
        <f>1.96*K21</f>
        <v>0.1908464841842954</v>
      </c>
    </row>
    <row r="22" spans="1:12" s="2" customFormat="1" ht="20.100000000000001" customHeight="1" x14ac:dyDescent="0.2">
      <c r="A22" s="53" t="s">
        <v>80</v>
      </c>
      <c r="B22" s="129">
        <v>69900</v>
      </c>
      <c r="C22" s="121">
        <v>15</v>
      </c>
      <c r="D22" s="121">
        <f t="shared" si="0"/>
        <v>30</v>
      </c>
      <c r="E22" s="152"/>
      <c r="F22" s="152"/>
      <c r="G22" s="123">
        <f t="shared" si="1"/>
        <v>1.4771212547196624</v>
      </c>
      <c r="H22" s="154"/>
      <c r="I22" s="154"/>
      <c r="J22" s="156"/>
      <c r="K22" s="158"/>
      <c r="L22" s="150"/>
    </row>
    <row r="23" spans="1:12" s="2" customFormat="1" ht="20.100000000000001" customHeight="1" x14ac:dyDescent="0.2">
      <c r="A23" s="53" t="s">
        <v>81</v>
      </c>
      <c r="B23" s="129">
        <v>69900</v>
      </c>
      <c r="C23" s="121">
        <v>22.4</v>
      </c>
      <c r="D23" s="121">
        <f t="shared" si="0"/>
        <v>44.8</v>
      </c>
      <c r="E23" s="152"/>
      <c r="F23" s="152"/>
      <c r="G23" s="123">
        <f t="shared" si="1"/>
        <v>1.651278013998144</v>
      </c>
      <c r="H23" s="154"/>
      <c r="I23" s="154"/>
      <c r="J23" s="156"/>
      <c r="K23" s="158"/>
      <c r="L23" s="150"/>
    </row>
    <row r="24" spans="1:12" s="2" customFormat="1" ht="20.100000000000001" customHeight="1" x14ac:dyDescent="0.2">
      <c r="A24" s="53" t="s">
        <v>82</v>
      </c>
      <c r="B24" s="129">
        <v>69900</v>
      </c>
      <c r="C24" s="121">
        <v>22.4</v>
      </c>
      <c r="D24" s="121">
        <f t="shared" si="0"/>
        <v>44.8</v>
      </c>
      <c r="E24" s="152"/>
      <c r="F24" s="152"/>
      <c r="G24" s="123">
        <f t="shared" si="1"/>
        <v>1.651278013998144</v>
      </c>
      <c r="H24" s="154"/>
      <c r="I24" s="154"/>
      <c r="J24" s="156"/>
      <c r="K24" s="158"/>
      <c r="L24" s="150"/>
    </row>
    <row r="25" spans="1:12" ht="20.100000000000001" customHeight="1" thickBot="1" x14ac:dyDescent="0.25">
      <c r="A25" s="53" t="s">
        <v>83</v>
      </c>
      <c r="B25" s="129">
        <v>69900</v>
      </c>
      <c r="C25" s="45">
        <v>38.200000000000003</v>
      </c>
      <c r="D25" s="121">
        <f t="shared" si="0"/>
        <v>76.400000000000006</v>
      </c>
      <c r="E25" s="152"/>
      <c r="F25" s="152"/>
      <c r="G25" s="123">
        <f t="shared" si="1"/>
        <v>1.8830933585756899</v>
      </c>
      <c r="H25" s="154"/>
      <c r="I25" s="154"/>
      <c r="J25" s="156"/>
      <c r="K25" s="158"/>
      <c r="L25" s="150"/>
    </row>
    <row r="26" spans="1:12" ht="20.100000000000001" customHeight="1" thickBot="1" x14ac:dyDescent="0.25">
      <c r="A26" s="54" t="s">
        <v>84</v>
      </c>
      <c r="B26" s="11">
        <v>0</v>
      </c>
      <c r="C26" s="22" t="s">
        <v>65</v>
      </c>
      <c r="D26" s="11">
        <v>0</v>
      </c>
      <c r="E26" s="16"/>
      <c r="F26" s="16"/>
      <c r="G26" s="17" t="e">
        <f t="shared" si="1"/>
        <v>#NUM!</v>
      </c>
      <c r="H26" s="12"/>
      <c r="I26" s="12"/>
      <c r="J26" s="13"/>
      <c r="K26" s="14"/>
      <c r="L26" s="36"/>
    </row>
    <row r="27" spans="1:12" s="2" customFormat="1" ht="20.100000000000001" customHeight="1" thickTop="1" x14ac:dyDescent="0.2">
      <c r="A27" s="52" t="s">
        <v>85</v>
      </c>
      <c r="B27" s="128">
        <v>69900</v>
      </c>
      <c r="C27" s="120">
        <v>33.4</v>
      </c>
      <c r="D27" s="120">
        <f t="shared" si="0"/>
        <v>66.8</v>
      </c>
      <c r="E27" s="151">
        <f>AVERAGE(D27:D31)</f>
        <v>81.040000000000006</v>
      </c>
      <c r="F27" s="151">
        <f>STDEV(D27:D31)</f>
        <v>31.004967343959535</v>
      </c>
      <c r="G27" s="122">
        <f t="shared" si="1"/>
        <v>1.8247764624755456</v>
      </c>
      <c r="H27" s="153">
        <f>AVERAGE(G27:G31)</f>
        <v>1.8819032715716486</v>
      </c>
      <c r="I27" s="153">
        <f>STDEV(G27:G31)^2</f>
        <v>2.9913852135495182E-2</v>
      </c>
      <c r="J27" s="155">
        <f>$H$3-H27</f>
        <v>1.3898839909254961</v>
      </c>
      <c r="K27" s="157">
        <f>SQRT(I27)/SQRT(5)</f>
        <v>7.7348370552320203E-2</v>
      </c>
      <c r="L27" s="149">
        <f>1.96*K27</f>
        <v>0.1516028062825476</v>
      </c>
    </row>
    <row r="28" spans="1:12" s="2" customFormat="1" ht="20.100000000000001" customHeight="1" x14ac:dyDescent="0.2">
      <c r="A28" s="53" t="s">
        <v>86</v>
      </c>
      <c r="B28" s="129">
        <v>69900</v>
      </c>
      <c r="C28" s="121">
        <v>58.7</v>
      </c>
      <c r="D28" s="129">
        <f t="shared" si="0"/>
        <v>117.4</v>
      </c>
      <c r="E28" s="152"/>
      <c r="F28" s="152"/>
      <c r="G28" s="123">
        <f t="shared" si="1"/>
        <v>2.0696680969115957</v>
      </c>
      <c r="H28" s="154"/>
      <c r="I28" s="154"/>
      <c r="J28" s="156"/>
      <c r="K28" s="158"/>
      <c r="L28" s="150"/>
    </row>
    <row r="29" spans="1:12" s="2" customFormat="1" ht="20.100000000000001" customHeight="1" x14ac:dyDescent="0.2">
      <c r="A29" s="53" t="s">
        <v>87</v>
      </c>
      <c r="B29" s="129">
        <v>69900</v>
      </c>
      <c r="C29" s="121">
        <v>54.7</v>
      </c>
      <c r="D29" s="129">
        <f t="shared" si="0"/>
        <v>109.4</v>
      </c>
      <c r="E29" s="152"/>
      <c r="F29" s="152"/>
      <c r="G29" s="123">
        <f t="shared" si="1"/>
        <v>2.0390173219974121</v>
      </c>
      <c r="H29" s="154"/>
      <c r="I29" s="154"/>
      <c r="J29" s="156"/>
      <c r="K29" s="158"/>
      <c r="L29" s="150"/>
    </row>
    <row r="30" spans="1:12" s="2" customFormat="1" ht="20.100000000000001" customHeight="1" x14ac:dyDescent="0.2">
      <c r="A30" s="53" t="s">
        <v>88</v>
      </c>
      <c r="B30" s="129">
        <v>69900</v>
      </c>
      <c r="C30" s="121">
        <v>33.4</v>
      </c>
      <c r="D30" s="121">
        <f t="shared" si="0"/>
        <v>66.8</v>
      </c>
      <c r="E30" s="152"/>
      <c r="F30" s="152"/>
      <c r="G30" s="123">
        <f t="shared" si="1"/>
        <v>1.8247764624755456</v>
      </c>
      <c r="H30" s="154"/>
      <c r="I30" s="154"/>
      <c r="J30" s="156"/>
      <c r="K30" s="158"/>
      <c r="L30" s="150"/>
    </row>
    <row r="31" spans="1:12" ht="20.100000000000001" customHeight="1" thickBot="1" x14ac:dyDescent="0.25">
      <c r="A31" s="53" t="s">
        <v>89</v>
      </c>
      <c r="B31" s="129">
        <v>69900</v>
      </c>
      <c r="C31" s="45">
        <v>22.4</v>
      </c>
      <c r="D31" s="121">
        <f t="shared" si="0"/>
        <v>44.8</v>
      </c>
      <c r="E31" s="152"/>
      <c r="F31" s="152"/>
      <c r="G31" s="123">
        <f t="shared" si="1"/>
        <v>1.651278013998144</v>
      </c>
      <c r="H31" s="154"/>
      <c r="I31" s="154"/>
      <c r="J31" s="156"/>
      <c r="K31" s="158"/>
      <c r="L31" s="150"/>
    </row>
    <row r="32" spans="1:12" ht="20.100000000000001" customHeight="1" thickBot="1" x14ac:dyDescent="0.25">
      <c r="A32" s="54" t="s">
        <v>90</v>
      </c>
      <c r="B32" s="11">
        <v>0</v>
      </c>
      <c r="C32" s="22" t="s">
        <v>65</v>
      </c>
      <c r="D32" s="11">
        <v>0</v>
      </c>
      <c r="E32" s="16"/>
      <c r="F32" s="16"/>
      <c r="G32" s="17" t="e">
        <f t="shared" si="1"/>
        <v>#NUM!</v>
      </c>
      <c r="H32" s="12"/>
      <c r="I32" s="12"/>
      <c r="J32" s="13"/>
      <c r="K32" s="14"/>
      <c r="L32" s="36"/>
    </row>
    <row r="33" spans="1:6" s="10" customFormat="1" ht="15.75" thickTop="1" x14ac:dyDescent="0.2"/>
    <row r="34" spans="1:6" s="10" customFormat="1" ht="20.100000000000001" customHeight="1" x14ac:dyDescent="0.2"/>
    <row r="35" spans="1:6" s="10" customFormat="1" ht="42" customHeight="1" thickBot="1" x14ac:dyDescent="0.25">
      <c r="A35" s="165" t="s">
        <v>91</v>
      </c>
      <c r="B35" s="165"/>
      <c r="C35" s="165"/>
      <c r="D35" s="165"/>
      <c r="E35" s="165"/>
      <c r="F35" s="165"/>
    </row>
    <row r="36" spans="1:6" s="10" customFormat="1" ht="48.75" thickTop="1" thickBot="1" x14ac:dyDescent="0.25">
      <c r="A36" s="25" t="s">
        <v>48</v>
      </c>
      <c r="B36" s="26" t="s">
        <v>49</v>
      </c>
      <c r="C36" s="26" t="s">
        <v>50</v>
      </c>
      <c r="D36" s="26" t="s">
        <v>51</v>
      </c>
      <c r="E36" s="26" t="s">
        <v>52</v>
      </c>
    </row>
    <row r="37" spans="1:6" s="10" customFormat="1" ht="20.100000000000001" customHeight="1" thickTop="1" x14ac:dyDescent="0.2">
      <c r="A37" s="87" t="s">
        <v>58</v>
      </c>
      <c r="B37" s="114">
        <v>69900</v>
      </c>
      <c r="C37" s="114">
        <v>771</v>
      </c>
      <c r="D37" s="114">
        <f t="shared" ref="D37:D41" si="2">C37*2</f>
        <v>1542</v>
      </c>
      <c r="E37" s="143">
        <f>AVERAGE(D37:D41)</f>
        <v>1937.2</v>
      </c>
    </row>
    <row r="38" spans="1:6" s="10" customFormat="1" ht="20.100000000000001" customHeight="1" x14ac:dyDescent="0.2">
      <c r="A38" s="88" t="s">
        <v>59</v>
      </c>
      <c r="B38" s="115">
        <v>69900</v>
      </c>
      <c r="C38" s="115">
        <v>771</v>
      </c>
      <c r="D38" s="115">
        <f t="shared" si="2"/>
        <v>1542</v>
      </c>
      <c r="E38" s="144"/>
    </row>
    <row r="39" spans="1:6" s="10" customFormat="1" ht="20.100000000000001" customHeight="1" x14ac:dyDescent="0.2">
      <c r="A39" s="88" t="s">
        <v>61</v>
      </c>
      <c r="B39" s="115">
        <v>69900</v>
      </c>
      <c r="C39" s="115">
        <v>771</v>
      </c>
      <c r="D39" s="115">
        <f t="shared" si="2"/>
        <v>1542</v>
      </c>
      <c r="E39" s="144"/>
    </row>
    <row r="40" spans="1:6" s="10" customFormat="1" ht="20.100000000000001" customHeight="1" x14ac:dyDescent="0.2">
      <c r="A40" s="88" t="s">
        <v>62</v>
      </c>
      <c r="B40" s="115">
        <v>69900</v>
      </c>
      <c r="C40" s="115">
        <v>1470</v>
      </c>
      <c r="D40" s="115">
        <f t="shared" si="2"/>
        <v>2940</v>
      </c>
      <c r="E40" s="144"/>
    </row>
    <row r="41" spans="1:6" s="10" customFormat="1" ht="20.100000000000001" customHeight="1" thickBot="1" x14ac:dyDescent="0.25">
      <c r="A41" s="88" t="s">
        <v>63</v>
      </c>
      <c r="B41" s="115">
        <v>69900</v>
      </c>
      <c r="C41" s="115">
        <v>1060</v>
      </c>
      <c r="D41" s="115">
        <f t="shared" si="2"/>
        <v>2120</v>
      </c>
      <c r="E41" s="144"/>
    </row>
    <row r="42" spans="1:6" s="10" customFormat="1" ht="20.100000000000001" customHeight="1" thickBot="1" x14ac:dyDescent="0.25">
      <c r="A42" s="89" t="s">
        <v>64</v>
      </c>
      <c r="B42" s="99">
        <v>0</v>
      </c>
      <c r="C42" s="99" t="s">
        <v>65</v>
      </c>
      <c r="D42" s="99">
        <v>0</v>
      </c>
      <c r="E42" s="100"/>
    </row>
    <row r="43" spans="1:6" s="10" customFormat="1" ht="20.100000000000001" customHeight="1" thickTop="1" x14ac:dyDescent="0.2">
      <c r="A43" s="33" t="s">
        <v>66</v>
      </c>
      <c r="B43" s="114">
        <v>69900</v>
      </c>
      <c r="C43" s="116">
        <v>771</v>
      </c>
      <c r="D43" s="116">
        <f t="shared" ref="D43:D47" si="3">C43*2</f>
        <v>1542</v>
      </c>
      <c r="E43" s="145">
        <f>AVERAGE(D43:D47)</f>
        <v>1382</v>
      </c>
    </row>
    <row r="44" spans="1:6" s="10" customFormat="1" ht="20.100000000000001" customHeight="1" x14ac:dyDescent="0.2">
      <c r="A44" s="34" t="s">
        <v>67</v>
      </c>
      <c r="B44" s="115">
        <v>69900</v>
      </c>
      <c r="C44" s="117">
        <v>294</v>
      </c>
      <c r="D44" s="117">
        <f t="shared" si="3"/>
        <v>588</v>
      </c>
      <c r="E44" s="146"/>
    </row>
    <row r="45" spans="1:6" s="10" customFormat="1" ht="20.100000000000001" customHeight="1" x14ac:dyDescent="0.2">
      <c r="A45" s="34" t="s">
        <v>68</v>
      </c>
      <c r="B45" s="115">
        <v>69900</v>
      </c>
      <c r="C45" s="117">
        <v>1060</v>
      </c>
      <c r="D45" s="117">
        <f t="shared" si="3"/>
        <v>2120</v>
      </c>
      <c r="E45" s="146"/>
    </row>
    <row r="46" spans="1:6" s="10" customFormat="1" ht="20.100000000000001" customHeight="1" x14ac:dyDescent="0.2">
      <c r="A46" s="34" t="s">
        <v>69</v>
      </c>
      <c r="B46" s="115">
        <v>69900</v>
      </c>
      <c r="C46" s="117">
        <v>559</v>
      </c>
      <c r="D46" s="117">
        <f t="shared" si="3"/>
        <v>1118</v>
      </c>
      <c r="E46" s="146"/>
    </row>
    <row r="47" spans="1:6" s="10" customFormat="1" ht="20.100000000000001" customHeight="1" thickBot="1" x14ac:dyDescent="0.25">
      <c r="A47" s="34" t="s">
        <v>70</v>
      </c>
      <c r="B47" s="115">
        <v>69900</v>
      </c>
      <c r="C47" s="117">
        <v>771</v>
      </c>
      <c r="D47" s="117">
        <f t="shared" si="3"/>
        <v>1542</v>
      </c>
      <c r="E47" s="146"/>
    </row>
    <row r="48" spans="1:6" s="10" customFormat="1" ht="20.100000000000001" customHeight="1" thickBot="1" x14ac:dyDescent="0.25">
      <c r="A48" s="35" t="s">
        <v>71</v>
      </c>
      <c r="B48" s="101">
        <v>0</v>
      </c>
      <c r="C48" s="101" t="s">
        <v>65</v>
      </c>
      <c r="D48" s="101">
        <v>0</v>
      </c>
      <c r="E48" s="100"/>
    </row>
    <row r="49" spans="1:5" s="10" customFormat="1" ht="20.100000000000001" customHeight="1" thickTop="1" x14ac:dyDescent="0.2">
      <c r="A49" s="33" t="s">
        <v>72</v>
      </c>
      <c r="B49" s="114">
        <v>69900</v>
      </c>
      <c r="C49" s="116">
        <v>294</v>
      </c>
      <c r="D49" s="116">
        <f t="shared" ref="D49:D53" si="4">C49*2</f>
        <v>588</v>
      </c>
      <c r="E49" s="145">
        <f>AVERAGE(D49:D53)</f>
        <v>373.08000000000004</v>
      </c>
    </row>
    <row r="50" spans="1:5" s="10" customFormat="1" ht="20.100000000000001" customHeight="1" x14ac:dyDescent="0.2">
      <c r="A50" s="34" t="s">
        <v>73</v>
      </c>
      <c r="B50" s="115">
        <v>69900</v>
      </c>
      <c r="C50" s="117">
        <v>154</v>
      </c>
      <c r="D50" s="117">
        <f t="shared" si="4"/>
        <v>308</v>
      </c>
      <c r="E50" s="146"/>
    </row>
    <row r="51" spans="1:5" s="10" customFormat="1" ht="20.100000000000001" customHeight="1" x14ac:dyDescent="0.2">
      <c r="A51" s="34" t="s">
        <v>74</v>
      </c>
      <c r="B51" s="115">
        <v>69900</v>
      </c>
      <c r="C51" s="117">
        <v>213</v>
      </c>
      <c r="D51" s="117">
        <f t="shared" si="4"/>
        <v>426</v>
      </c>
      <c r="E51" s="146"/>
    </row>
    <row r="52" spans="1:5" s="10" customFormat="1" ht="20.100000000000001" customHeight="1" x14ac:dyDescent="0.2">
      <c r="A52" s="34" t="s">
        <v>75</v>
      </c>
      <c r="B52" s="115">
        <v>69900</v>
      </c>
      <c r="C52" s="117">
        <v>213</v>
      </c>
      <c r="D52" s="117">
        <f t="shared" si="4"/>
        <v>426</v>
      </c>
      <c r="E52" s="146"/>
    </row>
    <row r="53" spans="1:5" s="10" customFormat="1" ht="20.100000000000001" customHeight="1" thickBot="1" x14ac:dyDescent="0.25">
      <c r="A53" s="34" t="s">
        <v>76</v>
      </c>
      <c r="B53" s="115">
        <v>69900</v>
      </c>
      <c r="C53" s="117">
        <v>58.7</v>
      </c>
      <c r="D53" s="117">
        <f t="shared" si="4"/>
        <v>117.4</v>
      </c>
      <c r="E53" s="146"/>
    </row>
    <row r="54" spans="1:5" s="10" customFormat="1" ht="20.100000000000001" customHeight="1" thickBot="1" x14ac:dyDescent="0.25">
      <c r="A54" s="35" t="s">
        <v>77</v>
      </c>
      <c r="B54" s="101">
        <v>0</v>
      </c>
      <c r="C54" s="101" t="s">
        <v>65</v>
      </c>
      <c r="D54" s="101">
        <v>0</v>
      </c>
      <c r="E54" s="100"/>
    </row>
    <row r="55" spans="1:5" s="10" customFormat="1" ht="20.100000000000001" customHeight="1" thickTop="1" x14ac:dyDescent="0.2">
      <c r="A55" s="52" t="s">
        <v>78</v>
      </c>
      <c r="B55" s="114">
        <v>69900</v>
      </c>
      <c r="C55" s="118" t="s">
        <v>79</v>
      </c>
      <c r="D55" s="118">
        <v>20</v>
      </c>
      <c r="E55" s="147">
        <f>AVERAGE(D55:D59)</f>
        <v>43.2</v>
      </c>
    </row>
    <row r="56" spans="1:5" s="10" customFormat="1" ht="20.100000000000001" customHeight="1" x14ac:dyDescent="0.2">
      <c r="A56" s="53" t="s">
        <v>80</v>
      </c>
      <c r="B56" s="115">
        <v>69900</v>
      </c>
      <c r="C56" s="119">
        <v>15</v>
      </c>
      <c r="D56" s="119">
        <f t="shared" ref="D56:D59" si="5">C56*2</f>
        <v>30</v>
      </c>
      <c r="E56" s="148"/>
    </row>
    <row r="57" spans="1:5" s="10" customFormat="1" ht="20.100000000000001" customHeight="1" x14ac:dyDescent="0.2">
      <c r="A57" s="53" t="s">
        <v>81</v>
      </c>
      <c r="B57" s="115">
        <v>69900</v>
      </c>
      <c r="C57" s="119">
        <v>22.4</v>
      </c>
      <c r="D57" s="119">
        <f t="shared" si="5"/>
        <v>44.8</v>
      </c>
      <c r="E57" s="148"/>
    </row>
    <row r="58" spans="1:5" s="10" customFormat="1" ht="20.100000000000001" customHeight="1" x14ac:dyDescent="0.2">
      <c r="A58" s="53" t="s">
        <v>82</v>
      </c>
      <c r="B58" s="115">
        <v>69900</v>
      </c>
      <c r="C58" s="119">
        <v>22.4</v>
      </c>
      <c r="D58" s="119">
        <f t="shared" si="5"/>
        <v>44.8</v>
      </c>
      <c r="E58" s="148"/>
    </row>
    <row r="59" spans="1:5" s="10" customFormat="1" ht="20.100000000000001" customHeight="1" thickBot="1" x14ac:dyDescent="0.25">
      <c r="A59" s="53" t="s">
        <v>83</v>
      </c>
      <c r="B59" s="115">
        <v>69900</v>
      </c>
      <c r="C59" s="102">
        <v>38.200000000000003</v>
      </c>
      <c r="D59" s="119">
        <f t="shared" si="5"/>
        <v>76.400000000000006</v>
      </c>
      <c r="E59" s="148"/>
    </row>
    <row r="60" spans="1:5" s="10" customFormat="1" ht="20.100000000000001" customHeight="1" thickBot="1" x14ac:dyDescent="0.25">
      <c r="A60" s="54" t="s">
        <v>84</v>
      </c>
      <c r="B60" s="101">
        <v>0</v>
      </c>
      <c r="C60" s="103" t="s">
        <v>65</v>
      </c>
      <c r="D60" s="101">
        <v>0</v>
      </c>
      <c r="E60" s="100"/>
    </row>
    <row r="61" spans="1:5" s="10" customFormat="1" ht="20.100000000000001" customHeight="1" thickTop="1" x14ac:dyDescent="0.2">
      <c r="A61" s="52" t="s">
        <v>85</v>
      </c>
      <c r="B61" s="114">
        <v>69900</v>
      </c>
      <c r="C61" s="118">
        <v>33.4</v>
      </c>
      <c r="D61" s="118">
        <f t="shared" ref="D61:D65" si="6">C61*2</f>
        <v>66.8</v>
      </c>
      <c r="E61" s="147">
        <f>AVERAGE(D61:D65)</f>
        <v>81.040000000000006</v>
      </c>
    </row>
    <row r="62" spans="1:5" s="10" customFormat="1" ht="20.100000000000001" customHeight="1" x14ac:dyDescent="0.2">
      <c r="A62" s="53" t="s">
        <v>86</v>
      </c>
      <c r="B62" s="115">
        <v>69900</v>
      </c>
      <c r="C62" s="119">
        <v>58.7</v>
      </c>
      <c r="D62" s="119">
        <f t="shared" si="6"/>
        <v>117.4</v>
      </c>
      <c r="E62" s="148"/>
    </row>
    <row r="63" spans="1:5" s="10" customFormat="1" ht="20.100000000000001" customHeight="1" x14ac:dyDescent="0.2">
      <c r="A63" s="53" t="s">
        <v>87</v>
      </c>
      <c r="B63" s="115">
        <v>69900</v>
      </c>
      <c r="C63" s="119">
        <v>54.7</v>
      </c>
      <c r="D63" s="119">
        <f t="shared" si="6"/>
        <v>109.4</v>
      </c>
      <c r="E63" s="148"/>
    </row>
    <row r="64" spans="1:5" s="10" customFormat="1" ht="20.100000000000001" customHeight="1" x14ac:dyDescent="0.2">
      <c r="A64" s="53" t="s">
        <v>88</v>
      </c>
      <c r="B64" s="115">
        <v>69900</v>
      </c>
      <c r="C64" s="119">
        <v>33.4</v>
      </c>
      <c r="D64" s="119">
        <f t="shared" si="6"/>
        <v>66.8</v>
      </c>
      <c r="E64" s="148"/>
    </row>
    <row r="65" spans="1:5" s="10" customFormat="1" ht="20.100000000000001" customHeight="1" thickBot="1" x14ac:dyDescent="0.25">
      <c r="A65" s="53" t="s">
        <v>89</v>
      </c>
      <c r="B65" s="115">
        <v>69900</v>
      </c>
      <c r="C65" s="102">
        <v>22.4</v>
      </c>
      <c r="D65" s="119">
        <f t="shared" si="6"/>
        <v>44.8</v>
      </c>
      <c r="E65" s="148"/>
    </row>
    <row r="66" spans="1:5" s="10" customFormat="1" ht="20.100000000000001" customHeight="1" thickBot="1" x14ac:dyDescent="0.25">
      <c r="A66" s="54" t="s">
        <v>90</v>
      </c>
      <c r="B66" s="101">
        <v>0</v>
      </c>
      <c r="C66" s="103" t="s">
        <v>65</v>
      </c>
      <c r="D66" s="101">
        <v>0</v>
      </c>
      <c r="E66" s="100"/>
    </row>
    <row r="67" spans="1:5" s="10" customFormat="1" ht="20.100000000000001" customHeight="1" thickTop="1" x14ac:dyDescent="0.2"/>
    <row r="68" spans="1:5" s="10" customFormat="1" ht="20.100000000000001" customHeight="1" x14ac:dyDescent="0.2"/>
    <row r="69" spans="1:5" s="10" customFormat="1" ht="20.100000000000001" customHeight="1" x14ac:dyDescent="0.2"/>
    <row r="70" spans="1:5" s="10" customFormat="1" ht="20.100000000000001" customHeight="1" x14ac:dyDescent="0.2"/>
    <row r="71" spans="1:5" s="10" customFormat="1" ht="20.100000000000001" customHeight="1" x14ac:dyDescent="0.2"/>
    <row r="72" spans="1:5" s="10" customFormat="1" ht="20.100000000000001" customHeight="1" x14ac:dyDescent="0.2"/>
    <row r="73" spans="1:5" s="10" customFormat="1" ht="20.100000000000001" customHeight="1" x14ac:dyDescent="0.2"/>
    <row r="74" spans="1:5" s="10" customFormat="1" ht="20.100000000000001" customHeight="1" x14ac:dyDescent="0.2"/>
    <row r="75" spans="1:5" s="10" customFormat="1" ht="20.100000000000001" customHeight="1" x14ac:dyDescent="0.2"/>
    <row r="76" spans="1:5" s="10" customFormat="1" ht="20.100000000000001" customHeight="1" x14ac:dyDescent="0.2"/>
    <row r="77" spans="1:5" s="10" customFormat="1" ht="20.100000000000001" customHeight="1" x14ac:dyDescent="0.2"/>
    <row r="78" spans="1:5" s="10" customFormat="1" ht="20.100000000000001" customHeight="1" x14ac:dyDescent="0.2"/>
    <row r="79" spans="1:5" s="10" customFormat="1" ht="20.100000000000001" customHeight="1" x14ac:dyDescent="0.2"/>
    <row r="80" spans="1:5" s="10" customFormat="1" ht="20.100000000000001" customHeight="1" x14ac:dyDescent="0.2"/>
    <row r="81" s="10" customFormat="1" ht="20.100000000000001" customHeight="1" x14ac:dyDescent="0.2"/>
    <row r="82" s="10" customFormat="1" ht="20.100000000000001" customHeight="1" x14ac:dyDescent="0.2"/>
    <row r="83" s="10" customFormat="1" ht="20.100000000000001" customHeight="1" x14ac:dyDescent="0.2"/>
    <row r="84" s="10" customFormat="1" ht="20.100000000000001" customHeight="1" x14ac:dyDescent="0.2"/>
    <row r="85" s="10" customFormat="1" ht="20.100000000000001" customHeight="1" x14ac:dyDescent="0.2"/>
    <row r="86" s="10" customFormat="1" ht="20.100000000000001" customHeight="1" x14ac:dyDescent="0.2"/>
    <row r="87" s="10" customFormat="1" ht="20.100000000000001" customHeight="1" x14ac:dyDescent="0.2"/>
    <row r="88" s="10" customFormat="1" ht="20.100000000000001" customHeight="1" x14ac:dyDescent="0.2"/>
    <row r="89" s="10" customFormat="1" ht="20.100000000000001" customHeight="1" x14ac:dyDescent="0.2"/>
    <row r="90" s="10" customFormat="1" ht="20.100000000000001" customHeight="1" x14ac:dyDescent="0.2"/>
    <row r="91" s="10" customFormat="1" x14ac:dyDescent="0.2"/>
    <row r="92" s="10" customFormat="1" x14ac:dyDescent="0.2"/>
    <row r="93" s="10" customFormat="1" x14ac:dyDescent="0.2"/>
    <row r="94" s="10" customFormat="1" x14ac:dyDescent="0.2"/>
    <row r="95" s="10" customFormat="1" x14ac:dyDescent="0.2"/>
    <row r="96" s="10" customFormat="1" x14ac:dyDescent="0.2"/>
    <row r="97" s="10" customFormat="1" x14ac:dyDescent="0.2"/>
    <row r="98" s="10" customFormat="1" x14ac:dyDescent="0.2"/>
    <row r="99" s="10" customFormat="1" x14ac:dyDescent="0.2"/>
    <row r="100" s="10" customFormat="1" x14ac:dyDescent="0.2"/>
    <row r="101" s="10" customFormat="1" x14ac:dyDescent="0.2"/>
    <row r="102" s="10" customFormat="1" x14ac:dyDescent="0.2"/>
    <row r="103" s="10" customFormat="1" x14ac:dyDescent="0.2"/>
    <row r="104" s="10" customFormat="1" x14ac:dyDescent="0.2"/>
    <row r="105" s="10" customFormat="1" x14ac:dyDescent="0.2"/>
    <row r="106" s="10" customFormat="1" x14ac:dyDescent="0.2"/>
    <row r="107" s="10" customFormat="1" x14ac:dyDescent="0.2"/>
    <row r="108" s="10" customFormat="1" x14ac:dyDescent="0.2"/>
    <row r="109" s="10" customFormat="1" x14ac:dyDescent="0.2"/>
    <row r="110" s="10" customFormat="1" x14ac:dyDescent="0.2"/>
    <row r="111" s="10" customFormat="1" x14ac:dyDescent="0.2"/>
    <row r="112" s="10" customFormat="1" x14ac:dyDescent="0.2"/>
    <row r="113" s="10" customFormat="1" x14ac:dyDescent="0.2"/>
    <row r="114" s="10" customFormat="1" x14ac:dyDescent="0.2"/>
    <row r="115" s="10" customFormat="1" x14ac:dyDescent="0.2"/>
    <row r="116" s="10" customFormat="1" x14ac:dyDescent="0.2"/>
    <row r="117" s="10" customFormat="1" x14ac:dyDescent="0.2"/>
    <row r="118" s="10" customFormat="1" x14ac:dyDescent="0.2"/>
    <row r="119" s="10" customFormat="1" x14ac:dyDescent="0.2"/>
    <row r="120" s="10" customFormat="1" x14ac:dyDescent="0.2"/>
    <row r="121" s="10" customFormat="1" x14ac:dyDescent="0.2"/>
    <row r="122" s="10" customFormat="1" x14ac:dyDescent="0.2"/>
    <row r="123" s="10" customFormat="1" x14ac:dyDescent="0.2"/>
    <row r="124" s="10" customFormat="1" x14ac:dyDescent="0.2"/>
    <row r="125" s="10" customFormat="1" x14ac:dyDescent="0.2"/>
    <row r="126" s="10" customFormat="1" x14ac:dyDescent="0.2"/>
    <row r="127" s="10" customFormat="1" x14ac:dyDescent="0.2"/>
    <row r="128" s="10" customFormat="1" x14ac:dyDescent="0.2"/>
    <row r="129" s="10" customFormat="1" x14ac:dyDescent="0.2"/>
    <row r="130" s="10" customFormat="1" x14ac:dyDescent="0.2"/>
    <row r="131" s="10" customFormat="1" x14ac:dyDescent="0.2"/>
    <row r="132" s="10" customFormat="1" x14ac:dyDescent="0.2"/>
    <row r="133" s="10" customFormat="1" x14ac:dyDescent="0.2"/>
    <row r="134" s="10" customFormat="1" x14ac:dyDescent="0.2"/>
    <row r="135" s="10" customFormat="1" x14ac:dyDescent="0.2"/>
    <row r="136" s="10" customFormat="1" x14ac:dyDescent="0.2"/>
    <row r="137" s="10" customFormat="1" x14ac:dyDescent="0.2"/>
    <row r="138" s="10" customFormat="1" x14ac:dyDescent="0.2"/>
    <row r="139" s="10" customFormat="1" x14ac:dyDescent="0.2"/>
    <row r="140" s="10" customFormat="1" x14ac:dyDescent="0.2"/>
    <row r="141" s="10" customFormat="1" x14ac:dyDescent="0.2"/>
    <row r="142" s="10" customFormat="1" x14ac:dyDescent="0.2"/>
    <row r="143" s="10" customFormat="1" x14ac:dyDescent="0.2"/>
    <row r="144" s="10" customFormat="1" x14ac:dyDescent="0.2"/>
    <row r="145" s="10" customFormat="1" x14ac:dyDescent="0.2"/>
    <row r="146" s="10" customFormat="1" x14ac:dyDescent="0.2"/>
    <row r="147" s="10" customFormat="1" x14ac:dyDescent="0.2"/>
    <row r="148" s="10" customFormat="1" x14ac:dyDescent="0.2"/>
    <row r="149" s="10" customFormat="1" x14ac:dyDescent="0.2"/>
    <row r="150" s="10" customFormat="1" x14ac:dyDescent="0.2"/>
    <row r="151" s="10" customFormat="1" x14ac:dyDescent="0.2"/>
    <row r="152" s="10" customFormat="1" x14ac:dyDescent="0.2"/>
    <row r="153" s="10" customFormat="1" x14ac:dyDescent="0.2"/>
    <row r="154" s="10" customFormat="1" x14ac:dyDescent="0.2"/>
    <row r="155" s="10" customFormat="1" x14ac:dyDescent="0.2"/>
    <row r="156" s="10" customFormat="1" x14ac:dyDescent="0.2"/>
    <row r="157" s="10" customFormat="1" x14ac:dyDescent="0.2"/>
    <row r="158" s="10" customFormat="1" x14ac:dyDescent="0.2"/>
    <row r="159" s="10" customFormat="1" x14ac:dyDescent="0.2"/>
    <row r="160" s="10" customFormat="1" x14ac:dyDescent="0.2"/>
    <row r="161" s="10" customFormat="1" x14ac:dyDescent="0.2"/>
    <row r="162" s="10" customFormat="1" x14ac:dyDescent="0.2"/>
    <row r="163" s="10" customFormat="1" x14ac:dyDescent="0.2"/>
    <row r="164" s="10" customFormat="1" x14ac:dyDescent="0.2"/>
    <row r="165" s="10" customFormat="1" x14ac:dyDescent="0.2"/>
    <row r="166" s="10" customFormat="1" x14ac:dyDescent="0.2"/>
    <row r="167" s="10" customFormat="1" x14ac:dyDescent="0.2"/>
    <row r="168" s="10" customFormat="1" x14ac:dyDescent="0.2"/>
    <row r="169" s="10" customFormat="1" x14ac:dyDescent="0.2"/>
    <row r="170" s="10" customFormat="1" x14ac:dyDescent="0.2"/>
    <row r="171" s="10" customFormat="1" x14ac:dyDescent="0.2"/>
    <row r="172" s="10" customFormat="1" x14ac:dyDescent="0.2"/>
    <row r="173" s="10" customFormat="1" x14ac:dyDescent="0.2"/>
    <row r="174" s="10" customFormat="1" x14ac:dyDescent="0.2"/>
    <row r="175" s="10" customFormat="1" x14ac:dyDescent="0.2"/>
    <row r="176" s="10" customFormat="1" x14ac:dyDescent="0.2"/>
    <row r="177" s="10" customFormat="1" x14ac:dyDescent="0.2"/>
    <row r="178" s="10" customFormat="1" x14ac:dyDescent="0.2"/>
    <row r="179" s="10" customFormat="1" x14ac:dyDescent="0.2"/>
    <row r="180" s="10" customFormat="1" x14ac:dyDescent="0.2"/>
    <row r="181" s="10" customFormat="1" x14ac:dyDescent="0.2"/>
    <row r="182" s="10" customFormat="1" x14ac:dyDescent="0.2"/>
    <row r="183" s="10" customFormat="1" x14ac:dyDescent="0.2"/>
    <row r="184" s="10" customFormat="1" x14ac:dyDescent="0.2"/>
    <row r="185" s="10" customFormat="1" x14ac:dyDescent="0.2"/>
  </sheetData>
  <mergeCells count="41">
    <mergeCell ref="A35:F35"/>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 ref="K21:K25"/>
    <mergeCell ref="L21:L25"/>
    <mergeCell ref="E15:E19"/>
    <mergeCell ref="F15:F19"/>
    <mergeCell ref="H15:H19"/>
    <mergeCell ref="I15:I19"/>
    <mergeCell ref="J15:J19"/>
    <mergeCell ref="K15:K19"/>
    <mergeCell ref="E21:E25"/>
    <mergeCell ref="F21:F25"/>
    <mergeCell ref="H21:H25"/>
    <mergeCell ref="I21:I25"/>
    <mergeCell ref="J21:J25"/>
    <mergeCell ref="L27:L31"/>
    <mergeCell ref="E27:E31"/>
    <mergeCell ref="F27:F31"/>
    <mergeCell ref="H27:H31"/>
    <mergeCell ref="I27:I31"/>
    <mergeCell ref="J27:J31"/>
    <mergeCell ref="K27:K31"/>
    <mergeCell ref="E37:E41"/>
    <mergeCell ref="E43:E47"/>
    <mergeCell ref="E49:E53"/>
    <mergeCell ref="E55:E59"/>
    <mergeCell ref="E61:E65"/>
  </mergeCells>
  <printOptions horizontalCentered="1"/>
  <pageMargins left="0.7" right="0.7" top="1.25" bottom="0.75" header="0.3" footer="0.3"/>
  <pageSetup scale="37" orientation="landscape" r:id="rId1"/>
  <headerFooter>
    <oddHeader xml:space="preserve">&amp;C&amp;20Study B05897
Test #4
</oddHeader>
    <oddFooter>Page &amp;P of &amp;N</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814E62-041D-46CA-BAF7-0E4B1149D575}">
  <dimension ref="A1:P184"/>
  <sheetViews>
    <sheetView zoomScale="60" zoomScaleNormal="60" zoomScaleSheetLayoutView="70" workbookViewId="0"/>
  </sheetViews>
  <sheetFormatPr defaultColWidth="9.140625" defaultRowHeight="15" x14ac:dyDescent="0.2"/>
  <cols>
    <col min="1" max="1" width="5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6.42578125" style="5" customWidth="1"/>
    <col min="9" max="9" width="16.28515625" style="6" bestFit="1" customWidth="1"/>
    <col min="10" max="10" width="25.5703125" style="2" customWidth="1"/>
    <col min="11" max="11" width="14.42578125" style="2" customWidth="1"/>
    <col min="12" max="12" width="18.5703125" style="2" customWidth="1"/>
    <col min="13" max="15" width="9.140625" style="10"/>
    <col min="16" max="16" width="17.5703125" style="10" bestFit="1" customWidth="1"/>
    <col min="17" max="16384" width="9.140625" style="10"/>
  </cols>
  <sheetData>
    <row r="1" spans="1:16" ht="15.75" thickBot="1" x14ac:dyDescent="0.25"/>
    <row r="2" spans="1:16" s="1" customFormat="1" ht="66" customHeight="1" thickTop="1" thickBot="1" x14ac:dyDescent="0.3">
      <c r="A2" s="25" t="s">
        <v>48</v>
      </c>
      <c r="B2" s="26" t="s">
        <v>49</v>
      </c>
      <c r="C2" s="26" t="s">
        <v>50</v>
      </c>
      <c r="D2" s="26" t="s">
        <v>51</v>
      </c>
      <c r="E2" s="26" t="s">
        <v>52</v>
      </c>
      <c r="F2" s="26" t="s">
        <v>53</v>
      </c>
      <c r="G2" s="27" t="s">
        <v>54</v>
      </c>
      <c r="H2" s="28" t="s">
        <v>55</v>
      </c>
      <c r="I2" s="29" t="s">
        <v>56</v>
      </c>
      <c r="J2" s="30" t="s">
        <v>57</v>
      </c>
      <c r="K2" s="29" t="s">
        <v>20</v>
      </c>
      <c r="L2" s="31" t="s">
        <v>39</v>
      </c>
    </row>
    <row r="3" spans="1:16" ht="19.5" customHeight="1" thickTop="1" x14ac:dyDescent="0.2">
      <c r="A3" s="87" t="s">
        <v>92</v>
      </c>
      <c r="B3" s="128">
        <v>69900</v>
      </c>
      <c r="C3" s="128">
        <v>294</v>
      </c>
      <c r="D3" s="128">
        <f t="shared" ref="D3:D19" si="0">C3*2</f>
        <v>588</v>
      </c>
      <c r="E3" s="170">
        <f>AVERAGE(D3:D7)</f>
        <v>888.8</v>
      </c>
      <c r="F3" s="170">
        <f>STDEV(D3:D7)</f>
        <v>228.01578892699504</v>
      </c>
      <c r="G3" s="130">
        <f t="shared" ref="G3:G32" si="1">LOG(D3)</f>
        <v>2.7693773260761385</v>
      </c>
      <c r="H3" s="170">
        <f>AVERAGE(G3:G7)</f>
        <v>2.9366461941868494</v>
      </c>
      <c r="I3" s="172">
        <f>STDEV(G3:G7)^2</f>
        <v>1.3640373593613461E-2</v>
      </c>
      <c r="J3" s="155">
        <f>P4-H3</f>
        <v>1.9078309815588321</v>
      </c>
      <c r="K3" s="163">
        <f>SQRT(I3)/SQRT(5)</f>
        <v>5.2230974705845687E-2</v>
      </c>
      <c r="L3" s="166">
        <f>1.96*K3</f>
        <v>0.10237271042345754</v>
      </c>
      <c r="P3" s="2"/>
    </row>
    <row r="4" spans="1:16" ht="20.100000000000001" customHeight="1" x14ac:dyDescent="0.2">
      <c r="A4" s="88" t="s">
        <v>93</v>
      </c>
      <c r="B4" s="129">
        <v>69900</v>
      </c>
      <c r="C4" s="129">
        <v>559</v>
      </c>
      <c r="D4" s="129">
        <f t="shared" si="0"/>
        <v>1118</v>
      </c>
      <c r="E4" s="171"/>
      <c r="F4" s="171"/>
      <c r="G4" s="131">
        <f t="shared" si="1"/>
        <v>3.0484418035504044</v>
      </c>
      <c r="H4" s="171"/>
      <c r="I4" s="173"/>
      <c r="J4" s="156"/>
      <c r="K4" s="164"/>
      <c r="L4" s="167"/>
      <c r="O4" s="94" t="s">
        <v>60</v>
      </c>
      <c r="P4" s="95">
        <f>LOG(B3)</f>
        <v>4.8444771757456815</v>
      </c>
    </row>
    <row r="5" spans="1:16" ht="19.5" customHeight="1" x14ac:dyDescent="0.2">
      <c r="A5" s="88" t="s">
        <v>94</v>
      </c>
      <c r="B5" s="129">
        <v>69900</v>
      </c>
      <c r="C5" s="129">
        <v>405</v>
      </c>
      <c r="D5" s="129">
        <f t="shared" si="0"/>
        <v>810</v>
      </c>
      <c r="E5" s="171"/>
      <c r="F5" s="171"/>
      <c r="G5" s="131">
        <f t="shared" si="1"/>
        <v>2.90848501887865</v>
      </c>
      <c r="H5" s="171"/>
      <c r="I5" s="173"/>
      <c r="J5" s="156"/>
      <c r="K5" s="164"/>
      <c r="L5" s="167"/>
    </row>
    <row r="6" spans="1:16" ht="19.5" customHeight="1" x14ac:dyDescent="0.2">
      <c r="A6" s="88" t="s">
        <v>95</v>
      </c>
      <c r="B6" s="129">
        <v>69900</v>
      </c>
      <c r="C6" s="129">
        <v>405</v>
      </c>
      <c r="D6" s="129">
        <f t="shared" si="0"/>
        <v>810</v>
      </c>
      <c r="E6" s="171"/>
      <c r="F6" s="171"/>
      <c r="G6" s="131">
        <f t="shared" si="1"/>
        <v>2.90848501887865</v>
      </c>
      <c r="H6" s="171"/>
      <c r="I6" s="173"/>
      <c r="J6" s="156"/>
      <c r="K6" s="164"/>
      <c r="L6" s="167"/>
    </row>
    <row r="7" spans="1:16" ht="20.100000000000001" customHeight="1" thickBot="1" x14ac:dyDescent="0.25">
      <c r="A7" s="88" t="s">
        <v>96</v>
      </c>
      <c r="B7" s="129">
        <v>69900</v>
      </c>
      <c r="C7" s="129">
        <v>559</v>
      </c>
      <c r="D7" s="129">
        <f t="shared" si="0"/>
        <v>1118</v>
      </c>
      <c r="E7" s="171"/>
      <c r="F7" s="171"/>
      <c r="G7" s="131">
        <f t="shared" si="1"/>
        <v>3.0484418035504044</v>
      </c>
      <c r="H7" s="171"/>
      <c r="I7" s="173"/>
      <c r="J7" s="156"/>
      <c r="K7" s="164"/>
      <c r="L7" s="167"/>
    </row>
    <row r="8" spans="1:16" ht="20.100000000000001" customHeight="1" thickBot="1" x14ac:dyDescent="0.25">
      <c r="A8" s="91" t="s">
        <v>97</v>
      </c>
      <c r="B8" s="92">
        <v>0</v>
      </c>
      <c r="C8" s="92" t="s">
        <v>65</v>
      </c>
      <c r="D8" s="92">
        <v>0</v>
      </c>
      <c r="E8" s="19"/>
      <c r="F8" s="19"/>
      <c r="G8" s="20" t="e">
        <f t="shared" si="1"/>
        <v>#NUM!</v>
      </c>
      <c r="H8" s="20"/>
      <c r="I8" s="21"/>
      <c r="J8" s="8"/>
      <c r="K8" s="7"/>
      <c r="L8" s="32"/>
    </row>
    <row r="9" spans="1:16" ht="20.100000000000001" customHeight="1" thickTop="1" x14ac:dyDescent="0.2">
      <c r="A9" s="37" t="s">
        <v>98</v>
      </c>
      <c r="B9" s="128">
        <v>69900</v>
      </c>
      <c r="C9" s="15">
        <v>81</v>
      </c>
      <c r="D9" s="9">
        <f t="shared" si="0"/>
        <v>162</v>
      </c>
      <c r="E9" s="179">
        <f>AVERAGE(D9:D13)</f>
        <v>96.28</v>
      </c>
      <c r="F9" s="179">
        <f>STDEV(D9:D13)</f>
        <v>40.695847454009339</v>
      </c>
      <c r="G9" s="59">
        <f t="shared" si="1"/>
        <v>2.2095150145426308</v>
      </c>
      <c r="H9" s="180">
        <f>AVERAGE(G9:G13)</f>
        <v>1.9562357240133648</v>
      </c>
      <c r="I9" s="180">
        <f>STDEV(G9:G13)^2</f>
        <v>2.7729018121439162E-2</v>
      </c>
      <c r="J9" s="181">
        <f>H3-H9</f>
        <v>0.98041047017348459</v>
      </c>
      <c r="K9" s="174">
        <f>SQRT(I9)/SQRT(5)</f>
        <v>7.4470152573281545E-2</v>
      </c>
      <c r="L9" s="186">
        <f>1.96*K9</f>
        <v>0.14596149904363181</v>
      </c>
    </row>
    <row r="10" spans="1:16" ht="20.100000000000001" customHeight="1" x14ac:dyDescent="0.2">
      <c r="A10" s="34" t="s">
        <v>99</v>
      </c>
      <c r="B10" s="129">
        <v>69900</v>
      </c>
      <c r="C10" s="125">
        <v>33.4</v>
      </c>
      <c r="D10" s="125">
        <f t="shared" si="0"/>
        <v>66.8</v>
      </c>
      <c r="E10" s="179"/>
      <c r="F10" s="179"/>
      <c r="G10" s="131">
        <f t="shared" si="1"/>
        <v>1.8247764624755456</v>
      </c>
      <c r="H10" s="180"/>
      <c r="I10" s="180"/>
      <c r="J10" s="182"/>
      <c r="K10" s="175"/>
      <c r="L10" s="187"/>
    </row>
    <row r="11" spans="1:16" ht="20.100000000000001" customHeight="1" x14ac:dyDescent="0.2">
      <c r="A11" s="34" t="s">
        <v>100</v>
      </c>
      <c r="B11" s="129">
        <v>69900</v>
      </c>
      <c r="C11" s="125">
        <v>38.200000000000003</v>
      </c>
      <c r="D11" s="125">
        <f t="shared" si="0"/>
        <v>76.400000000000006</v>
      </c>
      <c r="E11" s="179"/>
      <c r="F11" s="179"/>
      <c r="G11" s="131">
        <f t="shared" si="1"/>
        <v>1.8830933585756899</v>
      </c>
      <c r="H11" s="180"/>
      <c r="I11" s="180"/>
      <c r="J11" s="182"/>
      <c r="K11" s="175"/>
      <c r="L11" s="187"/>
    </row>
    <row r="12" spans="1:16" ht="20.100000000000001" customHeight="1" x14ac:dyDescent="0.2">
      <c r="A12" s="34" t="s">
        <v>101</v>
      </c>
      <c r="B12" s="129">
        <v>69900</v>
      </c>
      <c r="C12" s="121">
        <v>54.7</v>
      </c>
      <c r="D12" s="125">
        <f t="shared" si="0"/>
        <v>109.4</v>
      </c>
      <c r="E12" s="179"/>
      <c r="F12" s="179"/>
      <c r="G12" s="131">
        <f t="shared" si="1"/>
        <v>2.0390173219974121</v>
      </c>
      <c r="H12" s="180"/>
      <c r="I12" s="180"/>
      <c r="J12" s="182"/>
      <c r="K12" s="175"/>
      <c r="L12" s="187"/>
    </row>
    <row r="13" spans="1:16" ht="20.100000000000001" customHeight="1" thickBot="1" x14ac:dyDescent="0.25">
      <c r="A13" s="34" t="s">
        <v>102</v>
      </c>
      <c r="B13" s="129">
        <v>69900</v>
      </c>
      <c r="C13" s="125">
        <v>33.4</v>
      </c>
      <c r="D13" s="125">
        <f t="shared" si="0"/>
        <v>66.8</v>
      </c>
      <c r="E13" s="179"/>
      <c r="F13" s="179"/>
      <c r="G13" s="131">
        <f t="shared" si="1"/>
        <v>1.8247764624755456</v>
      </c>
      <c r="H13" s="180"/>
      <c r="I13" s="180"/>
      <c r="J13" s="183"/>
      <c r="K13" s="176"/>
      <c r="L13" s="188"/>
    </row>
    <row r="14" spans="1:16" ht="20.100000000000001" customHeight="1" thickBot="1" x14ac:dyDescent="0.25">
      <c r="A14" s="38" t="s">
        <v>103</v>
      </c>
      <c r="B14" s="22">
        <v>0</v>
      </c>
      <c r="C14" s="22" t="s">
        <v>65</v>
      </c>
      <c r="D14" s="22">
        <v>0</v>
      </c>
      <c r="E14" s="16"/>
      <c r="F14" s="16"/>
      <c r="G14" s="17" t="e">
        <f t="shared" si="1"/>
        <v>#NUM!</v>
      </c>
      <c r="H14" s="12"/>
      <c r="I14" s="12"/>
      <c r="J14" s="13"/>
      <c r="K14" s="14"/>
      <c r="L14" s="36"/>
    </row>
    <row r="15" spans="1:16" ht="20.100000000000001" customHeight="1" thickTop="1" x14ac:dyDescent="0.2">
      <c r="A15" s="37" t="s">
        <v>104</v>
      </c>
      <c r="B15" s="128">
        <v>69900</v>
      </c>
      <c r="C15" s="15" t="s">
        <v>65</v>
      </c>
      <c r="D15" s="9">
        <v>1</v>
      </c>
      <c r="E15" s="179">
        <f>AVERAGE(D15:D19)</f>
        <v>27.359999999999996</v>
      </c>
      <c r="F15" s="179">
        <f>STDEV(D15:D19)</f>
        <v>18.430084101815709</v>
      </c>
      <c r="G15" s="59">
        <f t="shared" si="1"/>
        <v>0</v>
      </c>
      <c r="H15" s="180">
        <f>AVERAGE(G15:G19)</f>
        <v>1.2043774629960029</v>
      </c>
      <c r="I15" s="180">
        <f>STDEV(G15:G19)^2</f>
        <v>0.47626759868513568</v>
      </c>
      <c r="J15" s="181">
        <f>$H$3-H15</f>
        <v>1.7322687311908465</v>
      </c>
      <c r="K15" s="174">
        <f>SQRT(I15)/SQRT(5)</f>
        <v>0.30863168945691094</v>
      </c>
      <c r="L15" s="186">
        <f>1.96*K15</f>
        <v>0.60491811133554541</v>
      </c>
    </row>
    <row r="16" spans="1:16" ht="20.100000000000001" customHeight="1" x14ac:dyDescent="0.2">
      <c r="A16" s="34" t="s">
        <v>105</v>
      </c>
      <c r="B16" s="129">
        <v>69900</v>
      </c>
      <c r="C16" s="125">
        <v>22.4</v>
      </c>
      <c r="D16" s="125">
        <f t="shared" si="0"/>
        <v>44.8</v>
      </c>
      <c r="E16" s="179"/>
      <c r="F16" s="179"/>
      <c r="G16" s="131">
        <f t="shared" si="1"/>
        <v>1.651278013998144</v>
      </c>
      <c r="H16" s="180"/>
      <c r="I16" s="180"/>
      <c r="J16" s="182"/>
      <c r="K16" s="175"/>
      <c r="L16" s="187"/>
    </row>
    <row r="17" spans="1:12" ht="20.100000000000001" customHeight="1" x14ac:dyDescent="0.2">
      <c r="A17" s="34" t="s">
        <v>106</v>
      </c>
      <c r="B17" s="129">
        <v>69900</v>
      </c>
      <c r="C17" s="133">
        <v>22.4</v>
      </c>
      <c r="D17" s="133">
        <f t="shared" si="0"/>
        <v>44.8</v>
      </c>
      <c r="E17" s="179"/>
      <c r="F17" s="179"/>
      <c r="G17" s="131">
        <f t="shared" si="1"/>
        <v>1.651278013998144</v>
      </c>
      <c r="H17" s="180"/>
      <c r="I17" s="180"/>
      <c r="J17" s="182"/>
      <c r="K17" s="175"/>
      <c r="L17" s="187"/>
    </row>
    <row r="18" spans="1:12" ht="20.100000000000001" customHeight="1" x14ac:dyDescent="0.2">
      <c r="A18" s="34" t="s">
        <v>107</v>
      </c>
      <c r="B18" s="129">
        <v>69900</v>
      </c>
      <c r="C18" s="133" t="s">
        <v>79</v>
      </c>
      <c r="D18" s="133">
        <v>20</v>
      </c>
      <c r="E18" s="179"/>
      <c r="F18" s="179"/>
      <c r="G18" s="131">
        <f t="shared" si="1"/>
        <v>1.3010299956639813</v>
      </c>
      <c r="H18" s="180"/>
      <c r="I18" s="180"/>
      <c r="J18" s="182"/>
      <c r="K18" s="175"/>
      <c r="L18" s="187"/>
    </row>
    <row r="19" spans="1:12" ht="20.100000000000001" customHeight="1" thickBot="1" x14ac:dyDescent="0.25">
      <c r="A19" s="34" t="s">
        <v>108</v>
      </c>
      <c r="B19" s="129">
        <v>69900</v>
      </c>
      <c r="C19" s="125">
        <v>13.1</v>
      </c>
      <c r="D19" s="125">
        <f t="shared" si="0"/>
        <v>26.2</v>
      </c>
      <c r="E19" s="179"/>
      <c r="F19" s="179"/>
      <c r="G19" s="131">
        <f t="shared" si="1"/>
        <v>1.4183012913197455</v>
      </c>
      <c r="H19" s="180"/>
      <c r="I19" s="180"/>
      <c r="J19" s="183"/>
      <c r="K19" s="176"/>
      <c r="L19" s="188"/>
    </row>
    <row r="20" spans="1:12" ht="20.100000000000001" customHeight="1" thickBot="1" x14ac:dyDescent="0.25">
      <c r="A20" s="38" t="s">
        <v>109</v>
      </c>
      <c r="B20" s="22">
        <v>0</v>
      </c>
      <c r="C20" s="22" t="s">
        <v>65</v>
      </c>
      <c r="D20" s="22">
        <v>0</v>
      </c>
      <c r="E20" s="16"/>
      <c r="F20" s="16"/>
      <c r="G20" s="17" t="e">
        <f t="shared" si="1"/>
        <v>#NUM!</v>
      </c>
      <c r="H20" s="12"/>
      <c r="I20" s="12"/>
      <c r="J20" s="13"/>
      <c r="K20" s="14"/>
      <c r="L20" s="36"/>
    </row>
    <row r="21" spans="1:12" ht="20.100000000000001" customHeight="1" thickTop="1" x14ac:dyDescent="0.2">
      <c r="A21" s="55" t="s">
        <v>110</v>
      </c>
      <c r="B21" s="128">
        <v>69900</v>
      </c>
      <c r="C21" s="15" t="s">
        <v>65</v>
      </c>
      <c r="D21" s="15">
        <v>1</v>
      </c>
      <c r="E21" s="179">
        <f>AVERAGE(D21:D25)</f>
        <v>1</v>
      </c>
      <c r="F21" s="179">
        <f>STDEV(D21:D25)</f>
        <v>0</v>
      </c>
      <c r="G21" s="59">
        <f t="shared" si="1"/>
        <v>0</v>
      </c>
      <c r="H21" s="180">
        <f>AVERAGE(G21:G25)</f>
        <v>0</v>
      </c>
      <c r="I21" s="180">
        <f>STDEV(G21:G25)^2</f>
        <v>0</v>
      </c>
      <c r="J21" s="181">
        <f>$H$3-H21</f>
        <v>2.9366461941868494</v>
      </c>
      <c r="K21" s="184">
        <f>SQRT(I21)/SQRT(5)</f>
        <v>0</v>
      </c>
      <c r="L21" s="177">
        <f>1.96*K21</f>
        <v>0</v>
      </c>
    </row>
    <row r="22" spans="1:12" ht="20.100000000000001" customHeight="1" x14ac:dyDescent="0.2">
      <c r="A22" s="53" t="s">
        <v>111</v>
      </c>
      <c r="B22" s="129">
        <v>69900</v>
      </c>
      <c r="C22" s="121" t="s">
        <v>65</v>
      </c>
      <c r="D22" s="121">
        <v>1</v>
      </c>
      <c r="E22" s="179"/>
      <c r="F22" s="179"/>
      <c r="G22" s="131">
        <f t="shared" si="1"/>
        <v>0</v>
      </c>
      <c r="H22" s="180"/>
      <c r="I22" s="180"/>
      <c r="J22" s="182"/>
      <c r="K22" s="184"/>
      <c r="L22" s="177"/>
    </row>
    <row r="23" spans="1:12" ht="20.100000000000001" customHeight="1" x14ac:dyDescent="0.2">
      <c r="A23" s="53" t="s">
        <v>112</v>
      </c>
      <c r="B23" s="129">
        <v>69900</v>
      </c>
      <c r="C23" s="121" t="s">
        <v>65</v>
      </c>
      <c r="D23" s="121">
        <v>1</v>
      </c>
      <c r="E23" s="179"/>
      <c r="F23" s="179"/>
      <c r="G23" s="131">
        <f t="shared" si="1"/>
        <v>0</v>
      </c>
      <c r="H23" s="180"/>
      <c r="I23" s="180"/>
      <c r="J23" s="182"/>
      <c r="K23" s="184"/>
      <c r="L23" s="177"/>
    </row>
    <row r="24" spans="1:12" ht="20.100000000000001" customHeight="1" x14ac:dyDescent="0.2">
      <c r="A24" s="53" t="s">
        <v>113</v>
      </c>
      <c r="B24" s="129">
        <v>69900</v>
      </c>
      <c r="C24" s="121" t="s">
        <v>65</v>
      </c>
      <c r="D24" s="121">
        <v>1</v>
      </c>
      <c r="E24" s="179"/>
      <c r="F24" s="179"/>
      <c r="G24" s="131">
        <f t="shared" si="1"/>
        <v>0</v>
      </c>
      <c r="H24" s="180"/>
      <c r="I24" s="180"/>
      <c r="J24" s="182"/>
      <c r="K24" s="184"/>
      <c r="L24" s="177"/>
    </row>
    <row r="25" spans="1:12" ht="20.100000000000001" customHeight="1" thickBot="1" x14ac:dyDescent="0.25">
      <c r="A25" s="53" t="s">
        <v>114</v>
      </c>
      <c r="B25" s="129">
        <v>69900</v>
      </c>
      <c r="C25" s="121" t="s">
        <v>65</v>
      </c>
      <c r="D25" s="121">
        <v>1</v>
      </c>
      <c r="E25" s="179"/>
      <c r="F25" s="179"/>
      <c r="G25" s="131">
        <f t="shared" si="1"/>
        <v>0</v>
      </c>
      <c r="H25" s="180"/>
      <c r="I25" s="180"/>
      <c r="J25" s="183"/>
      <c r="K25" s="185"/>
      <c r="L25" s="178"/>
    </row>
    <row r="26" spans="1:12" ht="20.100000000000001" customHeight="1" thickBot="1" x14ac:dyDescent="0.25">
      <c r="A26" s="56" t="s">
        <v>115</v>
      </c>
      <c r="B26" s="22">
        <v>0</v>
      </c>
      <c r="C26" s="24" t="s">
        <v>65</v>
      </c>
      <c r="D26" s="24">
        <v>0</v>
      </c>
      <c r="E26" s="16"/>
      <c r="F26" s="16"/>
      <c r="G26" s="17" t="e">
        <f t="shared" si="1"/>
        <v>#NUM!</v>
      </c>
      <c r="H26" s="12">
        <v>3</v>
      </c>
      <c r="I26" s="12"/>
      <c r="J26" s="13"/>
      <c r="K26" s="14"/>
      <c r="L26" s="36"/>
    </row>
    <row r="27" spans="1:12" ht="19.5" customHeight="1" thickTop="1" x14ac:dyDescent="0.2">
      <c r="A27" s="55" t="s">
        <v>116</v>
      </c>
      <c r="B27" s="128">
        <v>69900</v>
      </c>
      <c r="C27" s="120" t="s">
        <v>65</v>
      </c>
      <c r="D27" s="120">
        <v>1</v>
      </c>
      <c r="E27" s="151">
        <f>AVERAGE(D27:D31)</f>
        <v>8.6</v>
      </c>
      <c r="F27" s="151">
        <f>STDEV(D27:D31)</f>
        <v>10.406728592598157</v>
      </c>
      <c r="G27" s="122">
        <f t="shared" si="1"/>
        <v>0</v>
      </c>
      <c r="H27" s="153">
        <f>AVERAGE(G27:G31)</f>
        <v>0.52041199826559248</v>
      </c>
      <c r="I27" s="153">
        <f>STDEV(G27:G31)^2</f>
        <v>0.50780371488522569</v>
      </c>
      <c r="J27" s="155">
        <f>$H$3-H27</f>
        <v>2.4162341959212568</v>
      </c>
      <c r="K27" s="157">
        <f>SQRT(I27)/SQRT(5)</f>
        <v>0.31868596294321644</v>
      </c>
      <c r="L27" s="149">
        <f>1.96*K27</f>
        <v>0.62462448736870424</v>
      </c>
    </row>
    <row r="28" spans="1:12" ht="20.100000000000001" customHeight="1" x14ac:dyDescent="0.2">
      <c r="A28" s="53" t="s">
        <v>117</v>
      </c>
      <c r="B28" s="129">
        <v>69900</v>
      </c>
      <c r="C28" s="121" t="s">
        <v>65</v>
      </c>
      <c r="D28" s="121">
        <v>1</v>
      </c>
      <c r="E28" s="152"/>
      <c r="F28" s="152"/>
      <c r="G28" s="123">
        <f t="shared" si="1"/>
        <v>0</v>
      </c>
      <c r="H28" s="154"/>
      <c r="I28" s="154"/>
      <c r="J28" s="156"/>
      <c r="K28" s="158"/>
      <c r="L28" s="150"/>
    </row>
    <row r="29" spans="1:12" ht="20.100000000000001" customHeight="1" x14ac:dyDescent="0.2">
      <c r="A29" s="53" t="s">
        <v>118</v>
      </c>
      <c r="B29" s="129">
        <v>69900</v>
      </c>
      <c r="C29" s="121" t="s">
        <v>79</v>
      </c>
      <c r="D29" s="121">
        <v>20</v>
      </c>
      <c r="E29" s="152"/>
      <c r="F29" s="152"/>
      <c r="G29" s="123">
        <f t="shared" si="1"/>
        <v>1.3010299956639813</v>
      </c>
      <c r="H29" s="154"/>
      <c r="I29" s="154"/>
      <c r="J29" s="156"/>
      <c r="K29" s="158"/>
      <c r="L29" s="150"/>
    </row>
    <row r="30" spans="1:12" ht="20.100000000000001" customHeight="1" x14ac:dyDescent="0.2">
      <c r="A30" s="53" t="s">
        <v>119</v>
      </c>
      <c r="B30" s="129">
        <v>69900</v>
      </c>
      <c r="C30" s="121" t="s">
        <v>65</v>
      </c>
      <c r="D30" s="121">
        <v>1</v>
      </c>
      <c r="E30" s="152"/>
      <c r="F30" s="152"/>
      <c r="G30" s="123">
        <f t="shared" si="1"/>
        <v>0</v>
      </c>
      <c r="H30" s="154"/>
      <c r="I30" s="154"/>
      <c r="J30" s="156"/>
      <c r="K30" s="158"/>
      <c r="L30" s="150"/>
    </row>
    <row r="31" spans="1:12" ht="20.100000000000001" customHeight="1" thickBot="1" x14ac:dyDescent="0.25">
      <c r="A31" s="53" t="s">
        <v>120</v>
      </c>
      <c r="B31" s="129">
        <v>69900</v>
      </c>
      <c r="C31" s="45" t="s">
        <v>79</v>
      </c>
      <c r="D31" s="121">
        <v>20</v>
      </c>
      <c r="E31" s="152"/>
      <c r="F31" s="152"/>
      <c r="G31" s="123">
        <f t="shared" si="1"/>
        <v>1.3010299956639813</v>
      </c>
      <c r="H31" s="154"/>
      <c r="I31" s="154"/>
      <c r="J31" s="156"/>
      <c r="K31" s="158"/>
      <c r="L31" s="150"/>
    </row>
    <row r="32" spans="1:12" ht="20.100000000000001" customHeight="1" thickBot="1" x14ac:dyDescent="0.25">
      <c r="A32" s="57" t="s">
        <v>121</v>
      </c>
      <c r="B32" s="39">
        <v>0</v>
      </c>
      <c r="C32" s="39" t="s">
        <v>65</v>
      </c>
      <c r="D32" s="39">
        <v>0</v>
      </c>
      <c r="E32" s="40"/>
      <c r="F32" s="40"/>
      <c r="G32" s="41" t="e">
        <f t="shared" si="1"/>
        <v>#NUM!</v>
      </c>
      <c r="H32" s="41"/>
      <c r="I32" s="41"/>
      <c r="J32" s="42"/>
      <c r="K32" s="43"/>
      <c r="L32" s="44"/>
    </row>
    <row r="33" spans="1:12" ht="15.75" thickTop="1" x14ac:dyDescent="0.2">
      <c r="A33" s="10"/>
      <c r="B33" s="10"/>
      <c r="C33" s="10"/>
      <c r="D33" s="10"/>
      <c r="E33" s="10"/>
      <c r="F33" s="10"/>
      <c r="G33" s="10"/>
      <c r="H33" s="10"/>
      <c r="I33" s="10"/>
      <c r="J33" s="10"/>
      <c r="K33" s="10"/>
      <c r="L33" s="10"/>
    </row>
    <row r="34" spans="1:12" ht="20.100000000000001" customHeight="1" x14ac:dyDescent="0.2">
      <c r="A34" s="10"/>
      <c r="B34" s="10"/>
      <c r="C34" s="10"/>
      <c r="D34" s="10"/>
      <c r="E34" s="10"/>
      <c r="F34" s="10"/>
      <c r="G34" s="10"/>
      <c r="H34" s="10"/>
      <c r="I34" s="10"/>
      <c r="J34" s="10"/>
      <c r="K34" s="10"/>
      <c r="L34" s="10"/>
    </row>
    <row r="35" spans="1:12" ht="37.5" customHeight="1" x14ac:dyDescent="0.2">
      <c r="A35" s="165" t="s">
        <v>91</v>
      </c>
      <c r="B35" s="165"/>
      <c r="C35" s="165"/>
      <c r="D35" s="165"/>
      <c r="E35" s="165"/>
      <c r="F35" s="165"/>
      <c r="G35" s="10"/>
      <c r="H35" s="10"/>
      <c r="I35" s="10"/>
      <c r="J35" s="10"/>
      <c r="K35" s="10"/>
      <c r="L35" s="10"/>
    </row>
    <row r="36" spans="1:12" ht="58.5" customHeight="1" x14ac:dyDescent="0.2">
      <c r="A36" s="25" t="s">
        <v>48</v>
      </c>
      <c r="B36" s="26" t="s">
        <v>49</v>
      </c>
      <c r="C36" s="26" t="s">
        <v>50</v>
      </c>
      <c r="D36" s="26" t="s">
        <v>51</v>
      </c>
      <c r="E36" s="26" t="s">
        <v>52</v>
      </c>
      <c r="F36" s="10"/>
      <c r="G36" s="10"/>
      <c r="H36" s="10"/>
      <c r="I36" s="10"/>
      <c r="J36" s="10"/>
      <c r="K36" s="10"/>
      <c r="L36" s="10"/>
    </row>
    <row r="37" spans="1:12" ht="20.100000000000001" customHeight="1" x14ac:dyDescent="0.2">
      <c r="A37" s="87" t="s">
        <v>92</v>
      </c>
      <c r="B37" s="114">
        <v>69900</v>
      </c>
      <c r="C37" s="114">
        <v>294</v>
      </c>
      <c r="D37" s="114">
        <f t="shared" ref="D37:D41" si="2">C37*2</f>
        <v>588</v>
      </c>
      <c r="E37" s="143">
        <f>AVERAGE(D37:D41)</f>
        <v>888.8</v>
      </c>
      <c r="F37" s="10"/>
      <c r="G37" s="10"/>
      <c r="H37" s="10"/>
      <c r="I37" s="10"/>
      <c r="J37" s="10"/>
      <c r="K37" s="10"/>
      <c r="L37" s="10"/>
    </row>
    <row r="38" spans="1:12" ht="20.100000000000001" customHeight="1" x14ac:dyDescent="0.2">
      <c r="A38" s="88" t="s">
        <v>93</v>
      </c>
      <c r="B38" s="115">
        <v>69900</v>
      </c>
      <c r="C38" s="115">
        <v>559</v>
      </c>
      <c r="D38" s="115">
        <f t="shared" si="2"/>
        <v>1118</v>
      </c>
      <c r="E38" s="144"/>
      <c r="F38" s="10"/>
      <c r="G38" s="10"/>
      <c r="H38" s="10"/>
      <c r="I38" s="10"/>
      <c r="J38" s="10"/>
      <c r="K38" s="10"/>
      <c r="L38" s="10"/>
    </row>
    <row r="39" spans="1:12" ht="20.100000000000001" customHeight="1" x14ac:dyDescent="0.2">
      <c r="A39" s="88" t="s">
        <v>94</v>
      </c>
      <c r="B39" s="115">
        <v>69900</v>
      </c>
      <c r="C39" s="115">
        <v>405</v>
      </c>
      <c r="D39" s="115">
        <f t="shared" si="2"/>
        <v>810</v>
      </c>
      <c r="E39" s="144"/>
      <c r="F39" s="10"/>
      <c r="G39" s="10"/>
      <c r="H39" s="10"/>
      <c r="I39" s="10"/>
      <c r="J39" s="10"/>
      <c r="K39" s="10"/>
      <c r="L39" s="10"/>
    </row>
    <row r="40" spans="1:12" ht="20.100000000000001" customHeight="1" x14ac:dyDescent="0.2">
      <c r="A40" s="88" t="s">
        <v>95</v>
      </c>
      <c r="B40" s="115">
        <v>69900</v>
      </c>
      <c r="C40" s="115">
        <v>405</v>
      </c>
      <c r="D40" s="115">
        <f t="shared" si="2"/>
        <v>810</v>
      </c>
      <c r="E40" s="144"/>
      <c r="F40" s="10"/>
      <c r="G40" s="10"/>
      <c r="H40" s="10"/>
      <c r="I40" s="10"/>
      <c r="J40" s="10"/>
      <c r="K40" s="10"/>
      <c r="L40" s="10"/>
    </row>
    <row r="41" spans="1:12" ht="20.100000000000001" customHeight="1" x14ac:dyDescent="0.2">
      <c r="A41" s="88" t="s">
        <v>96</v>
      </c>
      <c r="B41" s="115">
        <v>69900</v>
      </c>
      <c r="C41" s="115">
        <v>559</v>
      </c>
      <c r="D41" s="115">
        <f t="shared" si="2"/>
        <v>1118</v>
      </c>
      <c r="E41" s="144"/>
      <c r="F41" s="10"/>
      <c r="G41" s="10"/>
      <c r="H41" s="10"/>
      <c r="I41" s="10"/>
      <c r="J41" s="10"/>
      <c r="K41" s="10"/>
      <c r="L41" s="10"/>
    </row>
    <row r="42" spans="1:12" ht="20.100000000000001" customHeight="1" x14ac:dyDescent="0.2">
      <c r="A42" s="91" t="s">
        <v>97</v>
      </c>
      <c r="B42" s="106">
        <v>0</v>
      </c>
      <c r="C42" s="106" t="s">
        <v>65</v>
      </c>
      <c r="D42" s="106">
        <v>0</v>
      </c>
      <c r="E42" s="107"/>
      <c r="F42" s="10"/>
      <c r="G42" s="10"/>
      <c r="H42" s="10"/>
      <c r="I42" s="10"/>
      <c r="J42" s="10"/>
      <c r="K42" s="10"/>
      <c r="L42" s="10"/>
    </row>
    <row r="43" spans="1:12" ht="20.100000000000001" customHeight="1" x14ac:dyDescent="0.2">
      <c r="A43" s="37" t="s">
        <v>98</v>
      </c>
      <c r="B43" s="114">
        <v>69900</v>
      </c>
      <c r="C43" s="108">
        <v>81</v>
      </c>
      <c r="D43" s="109">
        <f t="shared" ref="D43:D47" si="3">C43*2</f>
        <v>162</v>
      </c>
      <c r="E43" s="189">
        <f>AVERAGE(D43:D47)</f>
        <v>96.28</v>
      </c>
      <c r="F43" s="10"/>
      <c r="G43" s="10"/>
      <c r="H43" s="10"/>
      <c r="I43" s="10"/>
      <c r="J43" s="10"/>
      <c r="K43" s="10"/>
      <c r="L43" s="10"/>
    </row>
    <row r="44" spans="1:12" ht="20.100000000000001" customHeight="1" x14ac:dyDescent="0.2">
      <c r="A44" s="34" t="s">
        <v>99</v>
      </c>
      <c r="B44" s="115">
        <v>69900</v>
      </c>
      <c r="C44" s="117">
        <v>33.4</v>
      </c>
      <c r="D44" s="117">
        <f t="shared" si="3"/>
        <v>66.8</v>
      </c>
      <c r="E44" s="189"/>
      <c r="F44" s="10"/>
      <c r="G44" s="10"/>
      <c r="H44" s="10"/>
      <c r="I44" s="10"/>
      <c r="J44" s="10"/>
      <c r="K44" s="10"/>
      <c r="L44" s="10"/>
    </row>
    <row r="45" spans="1:12" ht="20.100000000000001" customHeight="1" x14ac:dyDescent="0.2">
      <c r="A45" s="34" t="s">
        <v>100</v>
      </c>
      <c r="B45" s="115">
        <v>69900</v>
      </c>
      <c r="C45" s="117">
        <v>38.200000000000003</v>
      </c>
      <c r="D45" s="117">
        <f t="shared" si="3"/>
        <v>76.400000000000006</v>
      </c>
      <c r="E45" s="189"/>
      <c r="F45" s="10"/>
      <c r="G45" s="10"/>
      <c r="H45" s="10"/>
      <c r="I45" s="10"/>
      <c r="J45" s="10"/>
      <c r="K45" s="10"/>
      <c r="L45" s="10"/>
    </row>
    <row r="46" spans="1:12" ht="20.100000000000001" customHeight="1" x14ac:dyDescent="0.2">
      <c r="A46" s="34" t="s">
        <v>101</v>
      </c>
      <c r="B46" s="115">
        <v>69900</v>
      </c>
      <c r="C46" s="119">
        <v>54.7</v>
      </c>
      <c r="D46" s="117">
        <f t="shared" si="3"/>
        <v>109.4</v>
      </c>
      <c r="E46" s="189"/>
      <c r="F46" s="10"/>
      <c r="G46" s="10"/>
      <c r="H46" s="10"/>
      <c r="I46" s="10"/>
      <c r="J46" s="10"/>
      <c r="K46" s="10"/>
      <c r="L46" s="10"/>
    </row>
    <row r="47" spans="1:12" ht="20.100000000000001" customHeight="1" x14ac:dyDescent="0.2">
      <c r="A47" s="34" t="s">
        <v>102</v>
      </c>
      <c r="B47" s="115">
        <v>69900</v>
      </c>
      <c r="C47" s="117">
        <v>33.4</v>
      </c>
      <c r="D47" s="117">
        <f t="shared" si="3"/>
        <v>66.8</v>
      </c>
      <c r="E47" s="189"/>
      <c r="F47" s="10"/>
      <c r="G47" s="10"/>
      <c r="H47" s="10"/>
      <c r="I47" s="10"/>
      <c r="J47" s="10"/>
      <c r="K47" s="10"/>
      <c r="L47" s="10"/>
    </row>
    <row r="48" spans="1:12" ht="20.100000000000001" customHeight="1" x14ac:dyDescent="0.2">
      <c r="A48" s="38" t="s">
        <v>103</v>
      </c>
      <c r="B48" s="103">
        <v>0</v>
      </c>
      <c r="C48" s="103" t="s">
        <v>65</v>
      </c>
      <c r="D48" s="103">
        <v>0</v>
      </c>
      <c r="E48" s="100"/>
      <c r="F48" s="10"/>
      <c r="G48" s="10"/>
      <c r="H48" s="10"/>
      <c r="I48" s="10"/>
      <c r="J48" s="10"/>
      <c r="K48" s="10"/>
      <c r="L48" s="10"/>
    </row>
    <row r="49" spans="1:5" s="10" customFormat="1" ht="20.100000000000001" customHeight="1" x14ac:dyDescent="0.2">
      <c r="A49" s="37" t="s">
        <v>104</v>
      </c>
      <c r="B49" s="114">
        <v>69900</v>
      </c>
      <c r="C49" s="108" t="s">
        <v>65</v>
      </c>
      <c r="D49" s="109">
        <v>1</v>
      </c>
      <c r="E49" s="189">
        <f>AVERAGE(D49:D53)</f>
        <v>27.359999999999996</v>
      </c>
    </row>
    <row r="50" spans="1:5" s="10" customFormat="1" ht="20.100000000000001" customHeight="1" x14ac:dyDescent="0.2">
      <c r="A50" s="34" t="s">
        <v>105</v>
      </c>
      <c r="B50" s="115">
        <v>69900</v>
      </c>
      <c r="C50" s="117">
        <v>22.4</v>
      </c>
      <c r="D50" s="117">
        <f t="shared" ref="D50:D51" si="4">C50*2</f>
        <v>44.8</v>
      </c>
      <c r="E50" s="189"/>
    </row>
    <row r="51" spans="1:5" s="10" customFormat="1" ht="20.100000000000001" customHeight="1" x14ac:dyDescent="0.2">
      <c r="A51" s="34" t="s">
        <v>106</v>
      </c>
      <c r="B51" s="115">
        <v>69900</v>
      </c>
      <c r="C51" s="117">
        <v>22.4</v>
      </c>
      <c r="D51" s="117">
        <f t="shared" si="4"/>
        <v>44.8</v>
      </c>
      <c r="E51" s="189"/>
    </row>
    <row r="52" spans="1:5" s="10" customFormat="1" ht="20.100000000000001" customHeight="1" x14ac:dyDescent="0.2">
      <c r="A52" s="34" t="s">
        <v>107</v>
      </c>
      <c r="B52" s="115">
        <v>69900</v>
      </c>
      <c r="C52" s="119" t="s">
        <v>79</v>
      </c>
      <c r="D52" s="117">
        <v>20</v>
      </c>
      <c r="E52" s="189"/>
    </row>
    <row r="53" spans="1:5" s="10" customFormat="1" ht="20.100000000000001" customHeight="1" x14ac:dyDescent="0.2">
      <c r="A53" s="34" t="s">
        <v>108</v>
      </c>
      <c r="B53" s="115">
        <v>69900</v>
      </c>
      <c r="C53" s="117">
        <v>13.1</v>
      </c>
      <c r="D53" s="117">
        <f t="shared" ref="D53" si="5">C53*2</f>
        <v>26.2</v>
      </c>
      <c r="E53" s="189"/>
    </row>
    <row r="54" spans="1:5" s="10" customFormat="1" ht="20.100000000000001" customHeight="1" x14ac:dyDescent="0.2">
      <c r="A54" s="38" t="s">
        <v>109</v>
      </c>
      <c r="B54" s="103">
        <v>0</v>
      </c>
      <c r="C54" s="103" t="s">
        <v>65</v>
      </c>
      <c r="D54" s="103">
        <v>0</v>
      </c>
      <c r="E54" s="100"/>
    </row>
    <row r="55" spans="1:5" s="10" customFormat="1" ht="20.100000000000001" customHeight="1" x14ac:dyDescent="0.2">
      <c r="A55" s="55" t="s">
        <v>110</v>
      </c>
      <c r="B55" s="114">
        <v>69900</v>
      </c>
      <c r="C55" s="108" t="s">
        <v>65</v>
      </c>
      <c r="D55" s="108">
        <v>1</v>
      </c>
      <c r="E55" s="189">
        <f>AVERAGE(D55:D59)</f>
        <v>1</v>
      </c>
    </row>
    <row r="56" spans="1:5" s="10" customFormat="1" ht="20.100000000000001" customHeight="1" x14ac:dyDescent="0.2">
      <c r="A56" s="53" t="s">
        <v>111</v>
      </c>
      <c r="B56" s="115">
        <v>69900</v>
      </c>
      <c r="C56" s="119" t="s">
        <v>65</v>
      </c>
      <c r="D56" s="119">
        <v>1</v>
      </c>
      <c r="E56" s="189"/>
    </row>
    <row r="57" spans="1:5" s="10" customFormat="1" ht="20.100000000000001" customHeight="1" x14ac:dyDescent="0.2">
      <c r="A57" s="53" t="s">
        <v>112</v>
      </c>
      <c r="B57" s="115">
        <v>69900</v>
      </c>
      <c r="C57" s="119" t="s">
        <v>65</v>
      </c>
      <c r="D57" s="119">
        <v>1</v>
      </c>
      <c r="E57" s="189"/>
    </row>
    <row r="58" spans="1:5" s="10" customFormat="1" ht="20.100000000000001" customHeight="1" x14ac:dyDescent="0.2">
      <c r="A58" s="53" t="s">
        <v>113</v>
      </c>
      <c r="B58" s="115">
        <v>69900</v>
      </c>
      <c r="C58" s="119" t="s">
        <v>65</v>
      </c>
      <c r="D58" s="119">
        <v>1</v>
      </c>
      <c r="E58" s="189"/>
    </row>
    <row r="59" spans="1:5" s="10" customFormat="1" ht="20.100000000000001" customHeight="1" x14ac:dyDescent="0.2">
      <c r="A59" s="53" t="s">
        <v>114</v>
      </c>
      <c r="B59" s="115">
        <v>69900</v>
      </c>
      <c r="C59" s="119" t="s">
        <v>65</v>
      </c>
      <c r="D59" s="119">
        <v>1</v>
      </c>
      <c r="E59" s="189"/>
    </row>
    <row r="60" spans="1:5" s="10" customFormat="1" ht="20.100000000000001" customHeight="1" x14ac:dyDescent="0.2">
      <c r="A60" s="56" t="s">
        <v>115</v>
      </c>
      <c r="B60" s="103">
        <v>0</v>
      </c>
      <c r="C60" s="110" t="s">
        <v>65</v>
      </c>
      <c r="D60" s="110">
        <v>0</v>
      </c>
      <c r="E60" s="100"/>
    </row>
    <row r="61" spans="1:5" s="10" customFormat="1" ht="20.100000000000001" customHeight="1" x14ac:dyDescent="0.2">
      <c r="A61" s="55" t="s">
        <v>116</v>
      </c>
      <c r="B61" s="114">
        <v>69900</v>
      </c>
      <c r="C61" s="118" t="s">
        <v>65</v>
      </c>
      <c r="D61" s="118">
        <v>1</v>
      </c>
      <c r="E61" s="147">
        <f>AVERAGE(D61:D65)</f>
        <v>8.6</v>
      </c>
    </row>
    <row r="62" spans="1:5" s="10" customFormat="1" ht="20.100000000000001" customHeight="1" x14ac:dyDescent="0.2">
      <c r="A62" s="53" t="s">
        <v>117</v>
      </c>
      <c r="B62" s="115">
        <v>69900</v>
      </c>
      <c r="C62" s="119" t="s">
        <v>65</v>
      </c>
      <c r="D62" s="119">
        <v>1</v>
      </c>
      <c r="E62" s="148"/>
    </row>
    <row r="63" spans="1:5" s="10" customFormat="1" ht="20.100000000000001" customHeight="1" x14ac:dyDescent="0.2">
      <c r="A63" s="53" t="s">
        <v>118</v>
      </c>
      <c r="B63" s="115">
        <v>69900</v>
      </c>
      <c r="C63" s="119" t="s">
        <v>79</v>
      </c>
      <c r="D63" s="119">
        <v>20</v>
      </c>
      <c r="E63" s="148"/>
    </row>
    <row r="64" spans="1:5" s="10" customFormat="1" ht="20.100000000000001" customHeight="1" x14ac:dyDescent="0.2">
      <c r="A64" s="53" t="s">
        <v>119</v>
      </c>
      <c r="B64" s="115">
        <v>69900</v>
      </c>
      <c r="C64" s="121" t="s">
        <v>65</v>
      </c>
      <c r="D64" s="119">
        <v>1</v>
      </c>
      <c r="E64" s="148"/>
    </row>
    <row r="65" spans="1:5" s="10" customFormat="1" ht="20.100000000000001" customHeight="1" x14ac:dyDescent="0.2">
      <c r="A65" s="53" t="s">
        <v>120</v>
      </c>
      <c r="B65" s="115">
        <v>69900</v>
      </c>
      <c r="C65" s="102" t="s">
        <v>79</v>
      </c>
      <c r="D65" s="119">
        <v>20</v>
      </c>
      <c r="E65" s="148"/>
    </row>
    <row r="66" spans="1:5" s="10" customFormat="1" ht="20.100000000000001" customHeight="1" x14ac:dyDescent="0.2">
      <c r="A66" s="57" t="s">
        <v>121</v>
      </c>
      <c r="B66" s="104">
        <v>0</v>
      </c>
      <c r="C66" s="104" t="s">
        <v>65</v>
      </c>
      <c r="D66" s="104">
        <v>0</v>
      </c>
      <c r="E66" s="105"/>
    </row>
    <row r="67" spans="1:5" s="10" customFormat="1" ht="20.100000000000001" customHeight="1" x14ac:dyDescent="0.2"/>
    <row r="68" spans="1:5" s="10" customFormat="1" ht="20.100000000000001" customHeight="1" x14ac:dyDescent="0.2"/>
    <row r="69" spans="1:5" s="10" customFormat="1" ht="20.100000000000001" customHeight="1" x14ac:dyDescent="0.2"/>
    <row r="70" spans="1:5" s="10" customFormat="1" ht="20.100000000000001" customHeight="1" x14ac:dyDescent="0.2"/>
    <row r="71" spans="1:5" s="10" customFormat="1" ht="20.100000000000001" customHeight="1" x14ac:dyDescent="0.2"/>
    <row r="72" spans="1:5" s="10" customFormat="1" ht="20.100000000000001" customHeight="1" x14ac:dyDescent="0.2"/>
    <row r="73" spans="1:5" s="10" customFormat="1" ht="20.100000000000001" customHeight="1" x14ac:dyDescent="0.2"/>
    <row r="74" spans="1:5" s="10" customFormat="1" ht="20.100000000000001" customHeight="1" x14ac:dyDescent="0.2"/>
    <row r="75" spans="1:5" s="10" customFormat="1" ht="20.100000000000001" customHeight="1" x14ac:dyDescent="0.2"/>
    <row r="76" spans="1:5" s="10" customFormat="1" ht="20.100000000000001" customHeight="1" x14ac:dyDescent="0.2"/>
    <row r="77" spans="1:5" s="10" customFormat="1" ht="20.100000000000001" customHeight="1" x14ac:dyDescent="0.2"/>
    <row r="78" spans="1:5" s="10" customFormat="1" ht="20.100000000000001" customHeight="1" x14ac:dyDescent="0.2"/>
    <row r="79" spans="1:5" s="10" customFormat="1" ht="20.100000000000001" customHeight="1" x14ac:dyDescent="0.2"/>
    <row r="80" spans="1:5" s="10" customFormat="1" ht="20.100000000000001" customHeight="1" x14ac:dyDescent="0.2"/>
    <row r="81" s="10" customFormat="1" ht="20.100000000000001" customHeight="1" x14ac:dyDescent="0.2"/>
    <row r="82" s="10" customFormat="1" ht="20.100000000000001" customHeight="1" x14ac:dyDescent="0.2"/>
    <row r="83" s="10" customFormat="1" ht="20.100000000000001" customHeight="1" x14ac:dyDescent="0.2"/>
    <row r="84" s="10" customFormat="1" ht="20.100000000000001" customHeight="1" x14ac:dyDescent="0.2"/>
    <row r="85" s="10" customFormat="1" ht="20.100000000000001" customHeight="1" x14ac:dyDescent="0.2"/>
    <row r="86" s="10" customFormat="1" ht="20.100000000000001" customHeight="1" x14ac:dyDescent="0.2"/>
    <row r="87" s="10" customFormat="1" ht="20.100000000000001" customHeight="1" x14ac:dyDescent="0.2"/>
    <row r="88" s="10" customFormat="1" ht="20.100000000000001" customHeight="1" x14ac:dyDescent="0.2"/>
    <row r="89" s="10" customFormat="1" ht="20.100000000000001" customHeight="1" x14ac:dyDescent="0.2"/>
    <row r="90" s="10" customFormat="1" x14ac:dyDescent="0.2"/>
    <row r="91" s="10" customFormat="1" x14ac:dyDescent="0.2"/>
    <row r="92" s="10" customFormat="1" x14ac:dyDescent="0.2"/>
    <row r="93" s="10" customFormat="1" x14ac:dyDescent="0.2"/>
    <row r="94" s="10" customFormat="1" x14ac:dyDescent="0.2"/>
    <row r="95" s="10" customFormat="1" x14ac:dyDescent="0.2"/>
    <row r="96" s="10" customFormat="1" x14ac:dyDescent="0.2"/>
    <row r="97" s="10" customFormat="1" x14ac:dyDescent="0.2"/>
    <row r="98" s="10" customFormat="1" x14ac:dyDescent="0.2"/>
    <row r="99" s="10" customFormat="1" x14ac:dyDescent="0.2"/>
    <row r="100" s="10" customFormat="1" x14ac:dyDescent="0.2"/>
    <row r="101" s="10" customFormat="1" x14ac:dyDescent="0.2"/>
    <row r="102" s="10" customFormat="1" x14ac:dyDescent="0.2"/>
    <row r="103" s="10" customFormat="1" x14ac:dyDescent="0.2"/>
    <row r="104" s="10" customFormat="1" x14ac:dyDescent="0.2"/>
    <row r="105" s="10" customFormat="1" x14ac:dyDescent="0.2"/>
    <row r="106" s="10" customFormat="1" x14ac:dyDescent="0.2"/>
    <row r="107" s="10" customFormat="1" x14ac:dyDescent="0.2"/>
    <row r="108" s="10" customFormat="1" x14ac:dyDescent="0.2"/>
    <row r="109" s="10" customFormat="1" x14ac:dyDescent="0.2"/>
    <row r="110" s="10" customFormat="1" x14ac:dyDescent="0.2"/>
    <row r="111" s="10" customFormat="1" x14ac:dyDescent="0.2"/>
    <row r="112" s="10" customFormat="1" x14ac:dyDescent="0.2"/>
    <row r="113" s="10" customFormat="1" x14ac:dyDescent="0.2"/>
    <row r="114" s="10" customFormat="1" x14ac:dyDescent="0.2"/>
    <row r="115" s="10" customFormat="1" x14ac:dyDescent="0.2"/>
    <row r="116" s="10" customFormat="1" x14ac:dyDescent="0.2"/>
    <row r="117" s="10" customFormat="1" x14ac:dyDescent="0.2"/>
    <row r="118" s="10" customFormat="1" x14ac:dyDescent="0.2"/>
    <row r="119" s="10" customFormat="1" x14ac:dyDescent="0.2"/>
    <row r="120" s="10" customFormat="1" x14ac:dyDescent="0.2"/>
    <row r="121" s="10" customFormat="1" x14ac:dyDescent="0.2"/>
    <row r="122" s="10" customFormat="1" x14ac:dyDescent="0.2"/>
    <row r="123" s="10" customFormat="1" x14ac:dyDescent="0.2"/>
    <row r="124" s="10" customFormat="1" x14ac:dyDescent="0.2"/>
    <row r="125" s="10" customFormat="1" x14ac:dyDescent="0.2"/>
    <row r="126" s="10" customFormat="1" x14ac:dyDescent="0.2"/>
    <row r="127" s="10" customFormat="1" x14ac:dyDescent="0.2"/>
    <row r="128" s="10" customFormat="1" x14ac:dyDescent="0.2"/>
    <row r="129" s="10" customFormat="1" x14ac:dyDescent="0.2"/>
    <row r="130" s="10" customFormat="1" x14ac:dyDescent="0.2"/>
    <row r="131" s="10" customFormat="1" x14ac:dyDescent="0.2"/>
    <row r="132" s="10" customFormat="1" x14ac:dyDescent="0.2"/>
    <row r="133" s="10" customFormat="1" x14ac:dyDescent="0.2"/>
    <row r="134" s="10" customFormat="1" x14ac:dyDescent="0.2"/>
    <row r="135" s="10" customFormat="1" x14ac:dyDescent="0.2"/>
    <row r="136" s="10" customFormat="1" x14ac:dyDescent="0.2"/>
    <row r="137" s="10" customFormat="1" x14ac:dyDescent="0.2"/>
    <row r="138" s="10" customFormat="1" x14ac:dyDescent="0.2"/>
    <row r="139" s="10" customFormat="1" x14ac:dyDescent="0.2"/>
    <row r="140" s="10" customFormat="1" x14ac:dyDescent="0.2"/>
    <row r="141" s="10" customFormat="1" x14ac:dyDescent="0.2"/>
    <row r="142" s="10" customFormat="1" x14ac:dyDescent="0.2"/>
    <row r="143" s="10" customFormat="1" x14ac:dyDescent="0.2"/>
    <row r="144" s="10" customFormat="1" x14ac:dyDescent="0.2"/>
    <row r="145" s="10" customFormat="1" x14ac:dyDescent="0.2"/>
    <row r="146" s="10" customFormat="1" x14ac:dyDescent="0.2"/>
    <row r="147" s="10" customFormat="1" x14ac:dyDescent="0.2"/>
    <row r="148" s="10" customFormat="1" x14ac:dyDescent="0.2"/>
    <row r="149" s="10" customFormat="1" x14ac:dyDescent="0.2"/>
    <row r="150" s="10" customFormat="1" x14ac:dyDescent="0.2"/>
    <row r="151" s="10" customFormat="1" x14ac:dyDescent="0.2"/>
    <row r="152" s="10" customFormat="1" x14ac:dyDescent="0.2"/>
    <row r="153" s="10" customFormat="1" x14ac:dyDescent="0.2"/>
    <row r="154" s="10" customFormat="1" x14ac:dyDescent="0.2"/>
    <row r="155" s="10" customFormat="1" x14ac:dyDescent="0.2"/>
    <row r="156" s="10" customFormat="1" x14ac:dyDescent="0.2"/>
    <row r="157" s="10" customFormat="1" x14ac:dyDescent="0.2"/>
    <row r="158" s="10" customFormat="1" x14ac:dyDescent="0.2"/>
    <row r="159" s="10" customFormat="1" x14ac:dyDescent="0.2"/>
    <row r="160" s="10" customFormat="1" x14ac:dyDescent="0.2"/>
    <row r="161" s="10" customFormat="1" x14ac:dyDescent="0.2"/>
    <row r="162" s="10" customFormat="1" x14ac:dyDescent="0.2"/>
    <row r="163" s="10" customFormat="1" x14ac:dyDescent="0.2"/>
    <row r="164" s="10" customFormat="1" x14ac:dyDescent="0.2"/>
    <row r="165" s="10" customFormat="1" x14ac:dyDescent="0.2"/>
    <row r="166" s="10" customFormat="1" x14ac:dyDescent="0.2"/>
    <row r="167" s="10" customFormat="1" x14ac:dyDescent="0.2"/>
    <row r="168" s="10" customFormat="1" x14ac:dyDescent="0.2"/>
    <row r="169" s="10" customFormat="1" x14ac:dyDescent="0.2"/>
    <row r="170" s="10" customFormat="1" x14ac:dyDescent="0.2"/>
    <row r="171" s="10" customFormat="1" x14ac:dyDescent="0.2"/>
    <row r="172" s="10" customFormat="1" x14ac:dyDescent="0.2"/>
    <row r="173" s="10" customFormat="1" x14ac:dyDescent="0.2"/>
    <row r="174" s="10" customFormat="1" x14ac:dyDescent="0.2"/>
    <row r="175" s="10" customFormat="1" x14ac:dyDescent="0.2"/>
    <row r="176" s="10" customFormat="1" x14ac:dyDescent="0.2"/>
    <row r="177" s="10" customFormat="1" x14ac:dyDescent="0.2"/>
    <row r="178" s="10" customFormat="1" x14ac:dyDescent="0.2"/>
    <row r="179" s="10" customFormat="1" x14ac:dyDescent="0.2"/>
    <row r="180" s="10" customFormat="1" x14ac:dyDescent="0.2"/>
    <row r="181" s="10" customFormat="1" x14ac:dyDescent="0.2"/>
    <row r="182" s="10" customFormat="1" x14ac:dyDescent="0.2"/>
    <row r="183" s="10" customFormat="1" x14ac:dyDescent="0.2"/>
    <row r="184" s="10" customFormat="1" x14ac:dyDescent="0.2"/>
  </sheetData>
  <mergeCells count="41">
    <mergeCell ref="L9:L13"/>
    <mergeCell ref="E15:E19"/>
    <mergeCell ref="F15:F19"/>
    <mergeCell ref="H15:H19"/>
    <mergeCell ref="I15:I19"/>
    <mergeCell ref="J15:J19"/>
    <mergeCell ref="K15:K19"/>
    <mergeCell ref="L15:L19"/>
    <mergeCell ref="K3:K7"/>
    <mergeCell ref="L3:L7"/>
    <mergeCell ref="E3:E7"/>
    <mergeCell ref="F3:F7"/>
    <mergeCell ref="H3:H7"/>
    <mergeCell ref="I3:I7"/>
    <mergeCell ref="J3:J7"/>
    <mergeCell ref="F9:F13"/>
    <mergeCell ref="H9:H13"/>
    <mergeCell ref="I9:I13"/>
    <mergeCell ref="J9:J13"/>
    <mergeCell ref="E61:E65"/>
    <mergeCell ref="A35:F35"/>
    <mergeCell ref="E37:E41"/>
    <mergeCell ref="E43:E47"/>
    <mergeCell ref="E49:E53"/>
    <mergeCell ref="E55:E59"/>
    <mergeCell ref="K9:K13"/>
    <mergeCell ref="L21:L25"/>
    <mergeCell ref="E27:E31"/>
    <mergeCell ref="F27:F31"/>
    <mergeCell ref="H27:H31"/>
    <mergeCell ref="I27:I31"/>
    <mergeCell ref="J27:J31"/>
    <mergeCell ref="K27:K31"/>
    <mergeCell ref="L27:L31"/>
    <mergeCell ref="E21:E25"/>
    <mergeCell ref="F21:F25"/>
    <mergeCell ref="H21:H25"/>
    <mergeCell ref="I21:I25"/>
    <mergeCell ref="J21:J25"/>
    <mergeCell ref="K21:K25"/>
    <mergeCell ref="E9:E13"/>
  </mergeCells>
  <printOptions horizontalCentered="1"/>
  <pageMargins left="0.7" right="0.7" top="1.25" bottom="0.75" header="0.3" footer="0.3"/>
  <pageSetup scale="37" orientation="landscape" r:id="rId1"/>
  <headerFooter>
    <oddHeader xml:space="preserve">&amp;C&amp;20Study B05897
Test #2
</oddHeader>
    <oddFooter>Page &amp;P of &amp;N</oddFooter>
  </headerFooter>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D31DB2-D889-479B-A0AD-AED745611834}">
  <dimension ref="A1:P217"/>
  <sheetViews>
    <sheetView zoomScale="60" zoomScaleNormal="60" zoomScaleSheetLayoutView="70" workbookViewId="0"/>
  </sheetViews>
  <sheetFormatPr defaultColWidth="9.140625" defaultRowHeight="15" x14ac:dyDescent="0.2"/>
  <cols>
    <col min="1" max="1" width="5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6.42578125" style="5" customWidth="1"/>
    <col min="9" max="9" width="16.28515625" style="6" bestFit="1" customWidth="1"/>
    <col min="10" max="10" width="25.5703125" style="2" customWidth="1"/>
    <col min="11" max="11" width="14.42578125" style="2" customWidth="1"/>
    <col min="12" max="12" width="18.5703125" style="2" customWidth="1"/>
    <col min="13" max="16384" width="9.140625" style="10"/>
  </cols>
  <sheetData>
    <row r="1" spans="1:16" ht="15.75" thickBot="1" x14ac:dyDescent="0.25"/>
    <row r="2" spans="1:16" s="1" customFormat="1" ht="66" customHeight="1" thickTop="1" thickBot="1" x14ac:dyDescent="0.3">
      <c r="A2" s="25" t="s">
        <v>48</v>
      </c>
      <c r="B2" s="26" t="s">
        <v>49</v>
      </c>
      <c r="C2" s="26" t="s">
        <v>50</v>
      </c>
      <c r="D2" s="26" t="s">
        <v>51</v>
      </c>
      <c r="E2" s="26" t="s">
        <v>52</v>
      </c>
      <c r="F2" s="26" t="s">
        <v>53</v>
      </c>
      <c r="G2" s="27" t="s">
        <v>54</v>
      </c>
      <c r="H2" s="28" t="s">
        <v>55</v>
      </c>
      <c r="I2" s="29" t="s">
        <v>56</v>
      </c>
      <c r="J2" s="30" t="s">
        <v>57</v>
      </c>
      <c r="K2" s="29" t="s">
        <v>20</v>
      </c>
      <c r="L2" s="31" t="s">
        <v>39</v>
      </c>
    </row>
    <row r="3" spans="1:16" s="2" customFormat="1" ht="20.100000000000001" customHeight="1" thickTop="1" x14ac:dyDescent="0.2">
      <c r="A3" s="87" t="s">
        <v>122</v>
      </c>
      <c r="B3" s="128">
        <v>69900</v>
      </c>
      <c r="C3" s="128">
        <v>1470</v>
      </c>
      <c r="D3" s="128">
        <f>C3*2</f>
        <v>2940</v>
      </c>
      <c r="E3" s="168">
        <f>AVERAGE(D3:D7)</f>
        <v>1546</v>
      </c>
      <c r="F3" s="168">
        <f>STDEV(D3:D7)</f>
        <v>872.38408972195271</v>
      </c>
      <c r="G3" s="130">
        <f t="shared" ref="G3:G32" si="0">LOG(D3)</f>
        <v>3.4683473304121573</v>
      </c>
      <c r="H3" s="170">
        <f>AVERAGE(G3:G7)</f>
        <v>3.1324670414937152</v>
      </c>
      <c r="I3" s="172">
        <f>STDEV(G3:G7)^2</f>
        <v>6.4474131456048675E-2</v>
      </c>
      <c r="J3" s="155">
        <f>P4-H3</f>
        <v>1.7120101342519662</v>
      </c>
      <c r="K3" s="163">
        <f>SQRT(I3)/SQRT(5)</f>
        <v>0.11355538864893085</v>
      </c>
      <c r="L3" s="166">
        <f>1.96*K3</f>
        <v>0.22256856175190445</v>
      </c>
    </row>
    <row r="4" spans="1:16" s="2" customFormat="1" ht="20.100000000000001" customHeight="1" x14ac:dyDescent="0.2">
      <c r="A4" s="88" t="s">
        <v>123</v>
      </c>
      <c r="B4" s="129">
        <v>69900</v>
      </c>
      <c r="C4" s="129">
        <v>771</v>
      </c>
      <c r="D4" s="129">
        <f t="shared" ref="D4:D18" si="1">C4*2</f>
        <v>1542</v>
      </c>
      <c r="E4" s="169"/>
      <c r="F4" s="169"/>
      <c r="G4" s="131">
        <f t="shared" si="0"/>
        <v>3.188084373714938</v>
      </c>
      <c r="H4" s="171"/>
      <c r="I4" s="173"/>
      <c r="J4" s="156"/>
      <c r="K4" s="164"/>
      <c r="L4" s="167"/>
      <c r="O4" s="94" t="s">
        <v>60</v>
      </c>
      <c r="P4" s="2">
        <f>LOG(B3)</f>
        <v>4.8444771757456815</v>
      </c>
    </row>
    <row r="5" spans="1:16" s="2" customFormat="1" ht="20.100000000000001" customHeight="1" x14ac:dyDescent="0.2">
      <c r="A5" s="88" t="s">
        <v>124</v>
      </c>
      <c r="B5" s="129">
        <v>69900</v>
      </c>
      <c r="C5" s="129">
        <v>294</v>
      </c>
      <c r="D5" s="129">
        <f t="shared" si="1"/>
        <v>588</v>
      </c>
      <c r="E5" s="169"/>
      <c r="F5" s="169"/>
      <c r="G5" s="131">
        <f t="shared" si="0"/>
        <v>2.7693773260761385</v>
      </c>
      <c r="H5" s="171"/>
      <c r="I5" s="173"/>
      <c r="J5" s="156"/>
      <c r="K5" s="164"/>
      <c r="L5" s="167"/>
    </row>
    <row r="6" spans="1:16" s="2" customFormat="1" ht="20.100000000000001" customHeight="1" x14ac:dyDescent="0.2">
      <c r="A6" s="88" t="s">
        <v>125</v>
      </c>
      <c r="B6" s="129">
        <v>69900</v>
      </c>
      <c r="C6" s="129">
        <v>771</v>
      </c>
      <c r="D6" s="129">
        <f t="shared" si="1"/>
        <v>1542</v>
      </c>
      <c r="E6" s="169"/>
      <c r="F6" s="169"/>
      <c r="G6" s="131">
        <f t="shared" si="0"/>
        <v>3.188084373714938</v>
      </c>
      <c r="H6" s="171"/>
      <c r="I6" s="173"/>
      <c r="J6" s="156"/>
      <c r="K6" s="164"/>
      <c r="L6" s="167"/>
    </row>
    <row r="7" spans="1:16" s="2" customFormat="1" ht="19.5" customHeight="1" thickBot="1" x14ac:dyDescent="0.25">
      <c r="A7" s="88" t="s">
        <v>126</v>
      </c>
      <c r="B7" s="129">
        <v>69900</v>
      </c>
      <c r="C7" s="129">
        <v>559</v>
      </c>
      <c r="D7" s="129">
        <f t="shared" si="1"/>
        <v>1118</v>
      </c>
      <c r="E7" s="169"/>
      <c r="F7" s="169"/>
      <c r="G7" s="131">
        <f t="shared" si="0"/>
        <v>3.0484418035504044</v>
      </c>
      <c r="H7" s="171"/>
      <c r="I7" s="173"/>
      <c r="J7" s="156"/>
      <c r="K7" s="164"/>
      <c r="L7" s="167"/>
    </row>
    <row r="8" spans="1:16" s="2" customFormat="1" ht="19.5" customHeight="1" thickBot="1" x14ac:dyDescent="0.25">
      <c r="A8" s="89" t="s">
        <v>127</v>
      </c>
      <c r="B8" s="90">
        <v>0</v>
      </c>
      <c r="C8" s="90" t="s">
        <v>65</v>
      </c>
      <c r="D8" s="90">
        <v>0</v>
      </c>
      <c r="E8" s="16"/>
      <c r="F8" s="16"/>
      <c r="G8" s="17" t="e">
        <f t="shared" si="0"/>
        <v>#NUM!</v>
      </c>
      <c r="H8" s="12"/>
      <c r="I8" s="18"/>
      <c r="J8" s="8"/>
      <c r="K8" s="7"/>
      <c r="L8" s="32"/>
    </row>
    <row r="9" spans="1:16" s="2" customFormat="1" ht="20.100000000000001" customHeight="1" thickTop="1" x14ac:dyDescent="0.2">
      <c r="A9" s="33" t="s">
        <v>128</v>
      </c>
      <c r="B9" s="128">
        <v>69900</v>
      </c>
      <c r="C9" s="124">
        <v>112</v>
      </c>
      <c r="D9" s="124">
        <f t="shared" si="1"/>
        <v>224</v>
      </c>
      <c r="E9" s="159">
        <f>AVERAGE(D9:D13)</f>
        <v>207.08</v>
      </c>
      <c r="F9" s="159">
        <f>STDEV(D9:D13)</f>
        <v>72.166695919932422</v>
      </c>
      <c r="G9" s="126">
        <f t="shared" ref="G9:G14" si="2">LOG(D9)</f>
        <v>2.3502480183341627</v>
      </c>
      <c r="H9" s="161">
        <f>AVERAGE(G9:G13)</f>
        <v>2.2936459729245993</v>
      </c>
      <c r="I9" s="161">
        <f>STDEV(G9:G13)^2</f>
        <v>2.5409887314755849E-2</v>
      </c>
      <c r="J9" s="155">
        <f>$H$3-H9</f>
        <v>0.83882106856911598</v>
      </c>
      <c r="K9" s="163">
        <f>SQRT(I9)/SQRT(5)</f>
        <v>7.1287989612214261E-2</v>
      </c>
      <c r="L9" s="166">
        <f>1.96*K9</f>
        <v>0.13972445963993996</v>
      </c>
    </row>
    <row r="10" spans="1:16" s="2" customFormat="1" ht="20.100000000000001" customHeight="1" x14ac:dyDescent="0.2">
      <c r="A10" s="34" t="s">
        <v>129</v>
      </c>
      <c r="B10" s="129">
        <v>69900</v>
      </c>
      <c r="C10" s="125">
        <v>81</v>
      </c>
      <c r="D10" s="125">
        <f t="shared" si="1"/>
        <v>162</v>
      </c>
      <c r="E10" s="160"/>
      <c r="F10" s="160"/>
      <c r="G10" s="127">
        <f t="shared" si="2"/>
        <v>2.2095150145426308</v>
      </c>
      <c r="H10" s="162"/>
      <c r="I10" s="162"/>
      <c r="J10" s="156"/>
      <c r="K10" s="164"/>
      <c r="L10" s="167"/>
    </row>
    <row r="11" spans="1:16" s="2" customFormat="1" ht="20.100000000000001" customHeight="1" x14ac:dyDescent="0.2">
      <c r="A11" s="34" t="s">
        <v>130</v>
      </c>
      <c r="B11" s="129">
        <v>69900</v>
      </c>
      <c r="C11" s="125">
        <v>58.7</v>
      </c>
      <c r="D11" s="125">
        <f t="shared" si="1"/>
        <v>117.4</v>
      </c>
      <c r="E11" s="160"/>
      <c r="F11" s="160"/>
      <c r="G11" s="127">
        <f t="shared" si="2"/>
        <v>2.0696680969115957</v>
      </c>
      <c r="H11" s="162"/>
      <c r="I11" s="162"/>
      <c r="J11" s="156"/>
      <c r="K11" s="164"/>
      <c r="L11" s="167"/>
    </row>
    <row r="12" spans="1:16" s="2" customFormat="1" ht="20.100000000000001" customHeight="1" x14ac:dyDescent="0.2">
      <c r="A12" s="34" t="s">
        <v>131</v>
      </c>
      <c r="B12" s="129">
        <v>69900</v>
      </c>
      <c r="C12" s="121">
        <v>112</v>
      </c>
      <c r="D12" s="125">
        <f t="shared" si="1"/>
        <v>224</v>
      </c>
      <c r="E12" s="160"/>
      <c r="F12" s="160"/>
      <c r="G12" s="127">
        <f t="shared" si="2"/>
        <v>2.3502480183341627</v>
      </c>
      <c r="H12" s="162"/>
      <c r="I12" s="162"/>
      <c r="J12" s="156"/>
      <c r="K12" s="164"/>
      <c r="L12" s="167"/>
    </row>
    <row r="13" spans="1:16" ht="20.100000000000001" customHeight="1" thickBot="1" x14ac:dyDescent="0.25">
      <c r="A13" s="34" t="s">
        <v>132</v>
      </c>
      <c r="B13" s="129">
        <v>69900</v>
      </c>
      <c r="C13" s="125">
        <v>154</v>
      </c>
      <c r="D13" s="125">
        <f t="shared" si="1"/>
        <v>308</v>
      </c>
      <c r="E13" s="160"/>
      <c r="F13" s="160"/>
      <c r="G13" s="127">
        <f t="shared" si="2"/>
        <v>2.4885507165004443</v>
      </c>
      <c r="H13" s="162"/>
      <c r="I13" s="162"/>
      <c r="J13" s="156"/>
      <c r="K13" s="164"/>
      <c r="L13" s="167"/>
    </row>
    <row r="14" spans="1:16" ht="20.100000000000001" customHeight="1" thickBot="1" x14ac:dyDescent="0.25">
      <c r="A14" s="35" t="s">
        <v>133</v>
      </c>
      <c r="B14" s="11">
        <v>0</v>
      </c>
      <c r="C14" s="11" t="s">
        <v>65</v>
      </c>
      <c r="D14" s="11">
        <v>0</v>
      </c>
      <c r="E14" s="16"/>
      <c r="F14" s="16"/>
      <c r="G14" s="17" t="e">
        <f t="shared" si="2"/>
        <v>#NUM!</v>
      </c>
      <c r="H14" s="12"/>
      <c r="I14" s="12"/>
      <c r="J14" s="13"/>
      <c r="K14" s="14"/>
      <c r="L14" s="36"/>
    </row>
    <row r="15" spans="1:16" s="2" customFormat="1" ht="20.100000000000001" customHeight="1" thickTop="1" x14ac:dyDescent="0.2">
      <c r="A15" s="33" t="s">
        <v>134</v>
      </c>
      <c r="B15" s="128">
        <v>69900</v>
      </c>
      <c r="C15" s="124">
        <v>38.200000000000003</v>
      </c>
      <c r="D15" s="124">
        <f t="shared" si="1"/>
        <v>76.400000000000006</v>
      </c>
      <c r="E15" s="159">
        <f>AVERAGE(D15:D19)</f>
        <v>89.8</v>
      </c>
      <c r="F15" s="159">
        <f>STDEV(D15:D19)</f>
        <v>78.061257996524745</v>
      </c>
      <c r="G15" s="126">
        <f t="shared" si="0"/>
        <v>1.8830933585756899</v>
      </c>
      <c r="H15" s="161">
        <f>AVERAGE(G15:G19)</f>
        <v>1.8300272620276392</v>
      </c>
      <c r="I15" s="161">
        <f>STDEV(G15:G19)^2</f>
        <v>0.13870883787419785</v>
      </c>
      <c r="J15" s="155">
        <f>$H$3-H15</f>
        <v>1.302439779466076</v>
      </c>
      <c r="K15" s="163">
        <f>SQRT(I15)/SQRT(5)</f>
        <v>0.16655860102330222</v>
      </c>
      <c r="L15" s="166">
        <f>1.96*K15</f>
        <v>0.32645485800567237</v>
      </c>
    </row>
    <row r="16" spans="1:16" s="2" customFormat="1" ht="20.100000000000001" customHeight="1" x14ac:dyDescent="0.2">
      <c r="A16" s="34" t="s">
        <v>135</v>
      </c>
      <c r="B16" s="129">
        <v>69900</v>
      </c>
      <c r="C16" s="125">
        <v>112</v>
      </c>
      <c r="D16" s="125">
        <f t="shared" si="1"/>
        <v>224</v>
      </c>
      <c r="E16" s="160"/>
      <c r="F16" s="160"/>
      <c r="G16" s="127">
        <f t="shared" si="0"/>
        <v>2.3502480183341627</v>
      </c>
      <c r="H16" s="162"/>
      <c r="I16" s="162"/>
      <c r="J16" s="156"/>
      <c r="K16" s="164"/>
      <c r="L16" s="167"/>
    </row>
    <row r="17" spans="1:12" s="2" customFormat="1" ht="20.100000000000001" customHeight="1" x14ac:dyDescent="0.2">
      <c r="A17" s="34" t="s">
        <v>136</v>
      </c>
      <c r="B17" s="129">
        <v>69900</v>
      </c>
      <c r="C17" s="125">
        <v>30.9</v>
      </c>
      <c r="D17" s="125">
        <f t="shared" si="1"/>
        <v>61.8</v>
      </c>
      <c r="E17" s="160"/>
      <c r="F17" s="160"/>
      <c r="G17" s="127">
        <f t="shared" si="0"/>
        <v>1.7909884750888159</v>
      </c>
      <c r="H17" s="162"/>
      <c r="I17" s="162"/>
      <c r="J17" s="156"/>
      <c r="K17" s="164"/>
      <c r="L17" s="167"/>
    </row>
    <row r="18" spans="1:12" s="2" customFormat="1" ht="20.100000000000001" customHeight="1" x14ac:dyDescent="0.2">
      <c r="A18" s="34" t="s">
        <v>137</v>
      </c>
      <c r="B18" s="129">
        <v>69900</v>
      </c>
      <c r="C18" s="121">
        <v>33.4</v>
      </c>
      <c r="D18" s="125">
        <f t="shared" si="1"/>
        <v>66.8</v>
      </c>
      <c r="E18" s="160"/>
      <c r="F18" s="160"/>
      <c r="G18" s="127">
        <f t="shared" si="0"/>
        <v>1.8247764624755456</v>
      </c>
      <c r="H18" s="162"/>
      <c r="I18" s="162"/>
      <c r="J18" s="156"/>
      <c r="K18" s="164"/>
      <c r="L18" s="167"/>
    </row>
    <row r="19" spans="1:12" ht="20.100000000000001" customHeight="1" thickBot="1" x14ac:dyDescent="0.25">
      <c r="A19" s="34" t="s">
        <v>138</v>
      </c>
      <c r="B19" s="129">
        <v>69900</v>
      </c>
      <c r="C19" s="125" t="s">
        <v>79</v>
      </c>
      <c r="D19" s="125">
        <v>20</v>
      </c>
      <c r="E19" s="160"/>
      <c r="F19" s="160"/>
      <c r="G19" s="127">
        <f t="shared" si="0"/>
        <v>1.3010299956639813</v>
      </c>
      <c r="H19" s="162"/>
      <c r="I19" s="162"/>
      <c r="J19" s="156"/>
      <c r="K19" s="164"/>
      <c r="L19" s="167"/>
    </row>
    <row r="20" spans="1:12" ht="20.100000000000001" customHeight="1" thickBot="1" x14ac:dyDescent="0.25">
      <c r="A20" s="35" t="s">
        <v>139</v>
      </c>
      <c r="B20" s="11">
        <v>0</v>
      </c>
      <c r="C20" s="11" t="s">
        <v>65</v>
      </c>
      <c r="D20" s="11">
        <v>0</v>
      </c>
      <c r="E20" s="16"/>
      <c r="F20" s="16"/>
      <c r="G20" s="17" t="e">
        <f t="shared" si="0"/>
        <v>#NUM!</v>
      </c>
      <c r="H20" s="12"/>
      <c r="I20" s="12"/>
      <c r="J20" s="13"/>
      <c r="K20" s="14"/>
      <c r="L20" s="36"/>
    </row>
    <row r="21" spans="1:12" s="2" customFormat="1" ht="20.100000000000001" customHeight="1" thickTop="1" x14ac:dyDescent="0.2">
      <c r="A21" s="52" t="s">
        <v>140</v>
      </c>
      <c r="B21" s="128">
        <v>69900</v>
      </c>
      <c r="C21" s="120" t="s">
        <v>79</v>
      </c>
      <c r="D21" s="120">
        <v>20</v>
      </c>
      <c r="E21" s="151">
        <f>AVERAGE(D21:D25)</f>
        <v>20</v>
      </c>
      <c r="F21" s="151">
        <f>STDEV(D21:D25)</f>
        <v>0</v>
      </c>
      <c r="G21" s="122">
        <f t="shared" si="0"/>
        <v>1.3010299956639813</v>
      </c>
      <c r="H21" s="153">
        <f>AVERAGE(G21:G25)</f>
        <v>1.3010299956639813</v>
      </c>
      <c r="I21" s="153">
        <f>STDEV(G21:G25)^2</f>
        <v>0</v>
      </c>
      <c r="J21" s="155">
        <f>$H$3-H21</f>
        <v>1.831437045829734</v>
      </c>
      <c r="K21" s="157">
        <f>SQRT(I21)/SQRT(5)</f>
        <v>0</v>
      </c>
      <c r="L21" s="149">
        <f>1.96*K21</f>
        <v>0</v>
      </c>
    </row>
    <row r="22" spans="1:12" s="2" customFormat="1" ht="20.100000000000001" customHeight="1" x14ac:dyDescent="0.2">
      <c r="A22" s="53" t="s">
        <v>141</v>
      </c>
      <c r="B22" s="129">
        <v>69900</v>
      </c>
      <c r="C22" s="121" t="s">
        <v>79</v>
      </c>
      <c r="D22" s="121">
        <v>20</v>
      </c>
      <c r="E22" s="152"/>
      <c r="F22" s="152"/>
      <c r="G22" s="123">
        <f t="shared" si="0"/>
        <v>1.3010299956639813</v>
      </c>
      <c r="H22" s="154"/>
      <c r="I22" s="154"/>
      <c r="J22" s="156"/>
      <c r="K22" s="158"/>
      <c r="L22" s="150"/>
    </row>
    <row r="23" spans="1:12" s="2" customFormat="1" ht="20.100000000000001" customHeight="1" x14ac:dyDescent="0.2">
      <c r="A23" s="53" t="s">
        <v>142</v>
      </c>
      <c r="B23" s="129">
        <v>69900</v>
      </c>
      <c r="C23" s="121" t="s">
        <v>79</v>
      </c>
      <c r="D23" s="121">
        <v>20</v>
      </c>
      <c r="E23" s="152"/>
      <c r="F23" s="152"/>
      <c r="G23" s="123">
        <f t="shared" si="0"/>
        <v>1.3010299956639813</v>
      </c>
      <c r="H23" s="154"/>
      <c r="I23" s="154"/>
      <c r="J23" s="156"/>
      <c r="K23" s="158"/>
      <c r="L23" s="150"/>
    </row>
    <row r="24" spans="1:12" s="2" customFormat="1" ht="20.100000000000001" customHeight="1" x14ac:dyDescent="0.2">
      <c r="A24" s="53" t="s">
        <v>143</v>
      </c>
      <c r="B24" s="129">
        <v>69900</v>
      </c>
      <c r="C24" s="121" t="s">
        <v>79</v>
      </c>
      <c r="D24" s="121">
        <v>20</v>
      </c>
      <c r="E24" s="152"/>
      <c r="F24" s="152"/>
      <c r="G24" s="123">
        <f t="shared" si="0"/>
        <v>1.3010299956639813</v>
      </c>
      <c r="H24" s="154"/>
      <c r="I24" s="154"/>
      <c r="J24" s="156"/>
      <c r="K24" s="158"/>
      <c r="L24" s="150"/>
    </row>
    <row r="25" spans="1:12" ht="20.100000000000001" customHeight="1" thickBot="1" x14ac:dyDescent="0.25">
      <c r="A25" s="53" t="s">
        <v>144</v>
      </c>
      <c r="B25" s="129">
        <v>69900</v>
      </c>
      <c r="C25" s="121" t="s">
        <v>79</v>
      </c>
      <c r="D25" s="121">
        <v>20</v>
      </c>
      <c r="E25" s="152"/>
      <c r="F25" s="152"/>
      <c r="G25" s="123">
        <f t="shared" si="0"/>
        <v>1.3010299956639813</v>
      </c>
      <c r="H25" s="154"/>
      <c r="I25" s="154"/>
      <c r="J25" s="156"/>
      <c r="K25" s="158"/>
      <c r="L25" s="150"/>
    </row>
    <row r="26" spans="1:12" ht="20.100000000000001" customHeight="1" thickBot="1" x14ac:dyDescent="0.25">
      <c r="A26" s="54" t="s">
        <v>145</v>
      </c>
      <c r="B26" s="11">
        <v>0</v>
      </c>
      <c r="C26" s="23" t="s">
        <v>65</v>
      </c>
      <c r="D26" s="23">
        <v>0</v>
      </c>
      <c r="E26" s="16"/>
      <c r="F26" s="16"/>
      <c r="G26" s="17" t="e">
        <f t="shared" si="0"/>
        <v>#NUM!</v>
      </c>
      <c r="H26" s="12"/>
      <c r="I26" s="12"/>
      <c r="J26" s="13"/>
      <c r="K26" s="14"/>
      <c r="L26" s="36"/>
    </row>
    <row r="27" spans="1:12" s="2" customFormat="1" ht="20.100000000000001" customHeight="1" thickTop="1" x14ac:dyDescent="0.2">
      <c r="A27" s="52" t="s">
        <v>146</v>
      </c>
      <c r="B27" s="128">
        <v>69900</v>
      </c>
      <c r="C27" s="120" t="s">
        <v>79</v>
      </c>
      <c r="D27" s="120">
        <v>20</v>
      </c>
      <c r="E27" s="151">
        <f>AVERAGE(D27:D31)</f>
        <v>20</v>
      </c>
      <c r="F27" s="151">
        <f>STDEV(D27:D31)</f>
        <v>0</v>
      </c>
      <c r="G27" s="122">
        <f t="shared" si="0"/>
        <v>1.3010299956639813</v>
      </c>
      <c r="H27" s="153">
        <f>AVERAGE(G27:G31)</f>
        <v>1.3010299956639813</v>
      </c>
      <c r="I27" s="153">
        <f>STDEV(G27:G31)^2</f>
        <v>0</v>
      </c>
      <c r="J27" s="155">
        <f>$H$3-H27</f>
        <v>1.831437045829734</v>
      </c>
      <c r="K27" s="157">
        <f>SQRT(I27)/SQRT(5)</f>
        <v>0</v>
      </c>
      <c r="L27" s="149">
        <f>1.96*K27</f>
        <v>0</v>
      </c>
    </row>
    <row r="28" spans="1:12" s="2" customFormat="1" ht="20.100000000000001" customHeight="1" x14ac:dyDescent="0.2">
      <c r="A28" s="53" t="s">
        <v>147</v>
      </c>
      <c r="B28" s="129">
        <v>69900</v>
      </c>
      <c r="C28" s="121" t="s">
        <v>79</v>
      </c>
      <c r="D28" s="121">
        <v>20</v>
      </c>
      <c r="E28" s="152"/>
      <c r="F28" s="152"/>
      <c r="G28" s="123">
        <f t="shared" si="0"/>
        <v>1.3010299956639813</v>
      </c>
      <c r="H28" s="154"/>
      <c r="I28" s="154"/>
      <c r="J28" s="156"/>
      <c r="K28" s="158"/>
      <c r="L28" s="150"/>
    </row>
    <row r="29" spans="1:12" s="2" customFormat="1" ht="20.100000000000001" customHeight="1" x14ac:dyDescent="0.2">
      <c r="A29" s="53" t="s">
        <v>148</v>
      </c>
      <c r="B29" s="129">
        <v>69900</v>
      </c>
      <c r="C29" s="121" t="s">
        <v>79</v>
      </c>
      <c r="D29" s="121">
        <v>20</v>
      </c>
      <c r="E29" s="152"/>
      <c r="F29" s="152"/>
      <c r="G29" s="123">
        <f t="shared" si="0"/>
        <v>1.3010299956639813</v>
      </c>
      <c r="H29" s="154"/>
      <c r="I29" s="154"/>
      <c r="J29" s="156"/>
      <c r="K29" s="158"/>
      <c r="L29" s="150"/>
    </row>
    <row r="30" spans="1:12" s="2" customFormat="1" ht="20.100000000000001" customHeight="1" x14ac:dyDescent="0.2">
      <c r="A30" s="53" t="s">
        <v>149</v>
      </c>
      <c r="B30" s="129">
        <v>69900</v>
      </c>
      <c r="C30" s="121" t="s">
        <v>79</v>
      </c>
      <c r="D30" s="121">
        <v>20</v>
      </c>
      <c r="E30" s="152"/>
      <c r="F30" s="152"/>
      <c r="G30" s="123">
        <f t="shared" si="0"/>
        <v>1.3010299956639813</v>
      </c>
      <c r="H30" s="154"/>
      <c r="I30" s="154"/>
      <c r="J30" s="156"/>
      <c r="K30" s="158"/>
      <c r="L30" s="150"/>
    </row>
    <row r="31" spans="1:12" ht="20.100000000000001" customHeight="1" thickBot="1" x14ac:dyDescent="0.25">
      <c r="A31" s="53" t="s">
        <v>150</v>
      </c>
      <c r="B31" s="129">
        <v>69900</v>
      </c>
      <c r="C31" s="45" t="s">
        <v>79</v>
      </c>
      <c r="D31" s="121">
        <v>20</v>
      </c>
      <c r="E31" s="152"/>
      <c r="F31" s="152"/>
      <c r="G31" s="123">
        <f t="shared" si="0"/>
        <v>1.3010299956639813</v>
      </c>
      <c r="H31" s="154"/>
      <c r="I31" s="154"/>
      <c r="J31" s="156"/>
      <c r="K31" s="158"/>
      <c r="L31" s="150"/>
    </row>
    <row r="32" spans="1:12" ht="20.100000000000001" customHeight="1" thickBot="1" x14ac:dyDescent="0.25">
      <c r="A32" s="54" t="s">
        <v>151</v>
      </c>
      <c r="B32" s="11">
        <v>0</v>
      </c>
      <c r="C32" s="22" t="s">
        <v>65</v>
      </c>
      <c r="D32" s="23">
        <v>0</v>
      </c>
      <c r="E32" s="16"/>
      <c r="F32" s="16"/>
      <c r="G32" s="17" t="e">
        <f t="shared" si="0"/>
        <v>#NUM!</v>
      </c>
      <c r="H32" s="12"/>
      <c r="I32" s="12"/>
      <c r="J32" s="13"/>
      <c r="K32" s="14"/>
      <c r="L32" s="36"/>
    </row>
    <row r="33" spans="1:12" ht="20.100000000000001" customHeight="1" thickTop="1" x14ac:dyDescent="0.2">
      <c r="A33" s="10"/>
      <c r="B33" s="10"/>
      <c r="C33" s="10"/>
      <c r="D33" s="10"/>
      <c r="E33" s="10"/>
      <c r="F33" s="10"/>
      <c r="G33" s="10"/>
      <c r="H33" s="10"/>
      <c r="I33" s="10"/>
      <c r="J33" s="10"/>
      <c r="K33" s="10"/>
      <c r="L33" s="10"/>
    </row>
    <row r="34" spans="1:12" ht="20.100000000000001" customHeight="1" x14ac:dyDescent="0.2">
      <c r="A34" s="10"/>
      <c r="B34" s="10"/>
      <c r="C34" s="10"/>
      <c r="D34" s="10"/>
      <c r="E34" s="10"/>
      <c r="F34" s="10"/>
      <c r="G34" s="10"/>
      <c r="H34" s="10"/>
      <c r="I34" s="10"/>
      <c r="J34" s="10"/>
      <c r="K34" s="10"/>
      <c r="L34" s="10"/>
    </row>
    <row r="35" spans="1:12" ht="39.75" customHeight="1" x14ac:dyDescent="0.2">
      <c r="A35" s="165" t="s">
        <v>91</v>
      </c>
      <c r="B35" s="165"/>
      <c r="C35" s="165"/>
      <c r="D35" s="165"/>
      <c r="E35" s="165"/>
      <c r="F35" s="165"/>
      <c r="G35" s="10"/>
      <c r="H35" s="10"/>
      <c r="I35" s="10"/>
      <c r="J35" s="10"/>
      <c r="K35" s="10"/>
      <c r="L35" s="10"/>
    </row>
    <row r="36" spans="1:12" ht="54" customHeight="1" x14ac:dyDescent="0.2">
      <c r="A36" s="25" t="s">
        <v>48</v>
      </c>
      <c r="B36" s="26" t="s">
        <v>49</v>
      </c>
      <c r="C36" s="26" t="s">
        <v>50</v>
      </c>
      <c r="D36" s="26" t="s">
        <v>51</v>
      </c>
      <c r="E36" s="26" t="s">
        <v>52</v>
      </c>
      <c r="F36" s="10"/>
      <c r="G36" s="10"/>
      <c r="H36" s="10"/>
      <c r="I36" s="10"/>
      <c r="J36" s="10"/>
      <c r="K36" s="10"/>
      <c r="L36" s="10"/>
    </row>
    <row r="37" spans="1:12" ht="20.100000000000001" customHeight="1" x14ac:dyDescent="0.2">
      <c r="A37" s="87" t="s">
        <v>122</v>
      </c>
      <c r="B37" s="114">
        <v>69900</v>
      </c>
      <c r="C37" s="114">
        <v>1470</v>
      </c>
      <c r="D37" s="114">
        <f>C37*2</f>
        <v>2940</v>
      </c>
      <c r="E37" s="143">
        <f>AVERAGE(D37:D41)</f>
        <v>1546</v>
      </c>
      <c r="F37" s="10"/>
      <c r="G37" s="10"/>
      <c r="H37" s="10"/>
      <c r="I37" s="10"/>
      <c r="J37" s="10"/>
      <c r="K37" s="10"/>
      <c r="L37" s="10"/>
    </row>
    <row r="38" spans="1:12" ht="20.100000000000001" customHeight="1" x14ac:dyDescent="0.2">
      <c r="A38" s="88" t="s">
        <v>123</v>
      </c>
      <c r="B38" s="115">
        <v>69900</v>
      </c>
      <c r="C38" s="115">
        <v>771</v>
      </c>
      <c r="D38" s="115">
        <f t="shared" ref="D38:D41" si="3">C38*2</f>
        <v>1542</v>
      </c>
      <c r="E38" s="144"/>
      <c r="F38" s="10"/>
      <c r="G38" s="10"/>
      <c r="H38" s="10"/>
      <c r="I38" s="10"/>
      <c r="J38" s="10"/>
      <c r="K38" s="10"/>
      <c r="L38" s="10"/>
    </row>
    <row r="39" spans="1:12" ht="20.100000000000001" customHeight="1" x14ac:dyDescent="0.2">
      <c r="A39" s="88" t="s">
        <v>124</v>
      </c>
      <c r="B39" s="115">
        <v>69900</v>
      </c>
      <c r="C39" s="115">
        <v>294</v>
      </c>
      <c r="D39" s="115">
        <f t="shared" si="3"/>
        <v>588</v>
      </c>
      <c r="E39" s="144"/>
      <c r="F39" s="10"/>
      <c r="G39" s="10"/>
      <c r="H39" s="10"/>
      <c r="I39" s="10"/>
      <c r="J39" s="10"/>
      <c r="K39" s="10"/>
      <c r="L39" s="10"/>
    </row>
    <row r="40" spans="1:12" ht="20.100000000000001" customHeight="1" x14ac:dyDescent="0.2">
      <c r="A40" s="88" t="s">
        <v>125</v>
      </c>
      <c r="B40" s="115">
        <v>69900</v>
      </c>
      <c r="C40" s="115">
        <v>771</v>
      </c>
      <c r="D40" s="115">
        <f t="shared" si="3"/>
        <v>1542</v>
      </c>
      <c r="E40" s="144"/>
      <c r="F40" s="10"/>
      <c r="G40" s="10"/>
      <c r="H40" s="10"/>
      <c r="I40" s="10"/>
      <c r="J40" s="10"/>
      <c r="K40" s="10"/>
      <c r="L40" s="10"/>
    </row>
    <row r="41" spans="1:12" ht="20.100000000000001" customHeight="1" x14ac:dyDescent="0.2">
      <c r="A41" s="88" t="s">
        <v>126</v>
      </c>
      <c r="B41" s="115">
        <v>69900</v>
      </c>
      <c r="C41" s="115">
        <v>559</v>
      </c>
      <c r="D41" s="115">
        <f t="shared" si="3"/>
        <v>1118</v>
      </c>
      <c r="E41" s="144"/>
      <c r="F41" s="10"/>
      <c r="G41" s="10"/>
      <c r="H41" s="10"/>
      <c r="I41" s="10"/>
      <c r="J41" s="10"/>
      <c r="K41" s="10"/>
      <c r="L41" s="10"/>
    </row>
    <row r="42" spans="1:12" ht="20.100000000000001" customHeight="1" x14ac:dyDescent="0.2">
      <c r="A42" s="89" t="s">
        <v>127</v>
      </c>
      <c r="B42" s="99">
        <v>0</v>
      </c>
      <c r="C42" s="99" t="s">
        <v>65</v>
      </c>
      <c r="D42" s="99">
        <v>0</v>
      </c>
      <c r="E42" s="100"/>
      <c r="F42" s="10"/>
      <c r="G42" s="10"/>
      <c r="H42" s="10"/>
      <c r="I42" s="10"/>
      <c r="J42" s="10"/>
      <c r="K42" s="10"/>
      <c r="L42" s="10"/>
    </row>
    <row r="43" spans="1:12" ht="20.100000000000001" customHeight="1" x14ac:dyDescent="0.2">
      <c r="A43" s="33" t="s">
        <v>128</v>
      </c>
      <c r="B43" s="114">
        <v>69900</v>
      </c>
      <c r="C43" s="116">
        <v>112</v>
      </c>
      <c r="D43" s="116">
        <f t="shared" ref="D43:D47" si="4">C43*2</f>
        <v>224</v>
      </c>
      <c r="E43" s="145">
        <f>AVERAGE(D43:D47)</f>
        <v>207.08</v>
      </c>
      <c r="F43" s="10"/>
      <c r="G43" s="10"/>
      <c r="H43" s="10"/>
      <c r="I43" s="10"/>
      <c r="J43" s="10"/>
      <c r="K43" s="10"/>
      <c r="L43" s="10"/>
    </row>
    <row r="44" spans="1:12" ht="20.100000000000001" customHeight="1" x14ac:dyDescent="0.2">
      <c r="A44" s="34" t="s">
        <v>129</v>
      </c>
      <c r="B44" s="115">
        <v>69900</v>
      </c>
      <c r="C44" s="117">
        <v>81</v>
      </c>
      <c r="D44" s="117">
        <f t="shared" si="4"/>
        <v>162</v>
      </c>
      <c r="E44" s="146"/>
      <c r="F44" s="10"/>
      <c r="G44" s="10"/>
      <c r="H44" s="10"/>
      <c r="I44" s="10"/>
      <c r="J44" s="10"/>
      <c r="K44" s="10"/>
      <c r="L44" s="10"/>
    </row>
    <row r="45" spans="1:12" ht="20.100000000000001" customHeight="1" x14ac:dyDescent="0.2">
      <c r="A45" s="34" t="s">
        <v>130</v>
      </c>
      <c r="B45" s="115">
        <v>69900</v>
      </c>
      <c r="C45" s="117">
        <v>58.7</v>
      </c>
      <c r="D45" s="117">
        <f t="shared" si="4"/>
        <v>117.4</v>
      </c>
      <c r="E45" s="146"/>
      <c r="F45" s="10"/>
      <c r="G45" s="10"/>
      <c r="H45" s="10"/>
      <c r="I45" s="10"/>
      <c r="J45" s="10"/>
      <c r="K45" s="10"/>
      <c r="L45" s="10"/>
    </row>
    <row r="46" spans="1:12" ht="20.100000000000001" customHeight="1" x14ac:dyDescent="0.2">
      <c r="A46" s="34" t="s">
        <v>131</v>
      </c>
      <c r="B46" s="115">
        <v>69900</v>
      </c>
      <c r="C46" s="119">
        <v>112</v>
      </c>
      <c r="D46" s="117">
        <f t="shared" si="4"/>
        <v>224</v>
      </c>
      <c r="E46" s="146"/>
      <c r="F46" s="10"/>
      <c r="G46" s="10"/>
      <c r="H46" s="10"/>
      <c r="I46" s="10"/>
      <c r="J46" s="10"/>
      <c r="K46" s="10"/>
      <c r="L46" s="10"/>
    </row>
    <row r="47" spans="1:12" ht="20.100000000000001" customHeight="1" x14ac:dyDescent="0.2">
      <c r="A47" s="34" t="s">
        <v>132</v>
      </c>
      <c r="B47" s="115">
        <v>69900</v>
      </c>
      <c r="C47" s="117">
        <v>154</v>
      </c>
      <c r="D47" s="117">
        <f t="shared" si="4"/>
        <v>308</v>
      </c>
      <c r="E47" s="146"/>
      <c r="F47" s="10"/>
      <c r="G47" s="10"/>
      <c r="H47" s="10"/>
      <c r="I47" s="10"/>
      <c r="J47" s="10"/>
      <c r="K47" s="10"/>
      <c r="L47" s="10"/>
    </row>
    <row r="48" spans="1:12" ht="20.100000000000001" customHeight="1" x14ac:dyDescent="0.2">
      <c r="A48" s="35" t="s">
        <v>133</v>
      </c>
      <c r="B48" s="101">
        <v>0</v>
      </c>
      <c r="C48" s="101" t="s">
        <v>65</v>
      </c>
      <c r="D48" s="101">
        <v>0</v>
      </c>
      <c r="E48" s="100"/>
      <c r="F48" s="10"/>
      <c r="G48" s="10"/>
      <c r="H48" s="10"/>
      <c r="I48" s="10"/>
      <c r="J48" s="10"/>
      <c r="K48" s="10"/>
      <c r="L48" s="10"/>
    </row>
    <row r="49" spans="1:5" s="10" customFormat="1" ht="20.100000000000001" customHeight="1" x14ac:dyDescent="0.2">
      <c r="A49" s="33" t="s">
        <v>134</v>
      </c>
      <c r="B49" s="114">
        <v>69900</v>
      </c>
      <c r="C49" s="116">
        <v>38.200000000000003</v>
      </c>
      <c r="D49" s="116">
        <f t="shared" ref="D49:D52" si="5">C49*2</f>
        <v>76.400000000000006</v>
      </c>
      <c r="E49" s="145">
        <f>AVERAGE(D49:D53)</f>
        <v>89.8</v>
      </c>
    </row>
    <row r="50" spans="1:5" s="10" customFormat="1" ht="20.100000000000001" customHeight="1" x14ac:dyDescent="0.2">
      <c r="A50" s="34" t="s">
        <v>135</v>
      </c>
      <c r="B50" s="115">
        <v>69900</v>
      </c>
      <c r="C50" s="117">
        <v>112</v>
      </c>
      <c r="D50" s="117">
        <f t="shared" si="5"/>
        <v>224</v>
      </c>
      <c r="E50" s="146"/>
    </row>
    <row r="51" spans="1:5" s="10" customFormat="1" ht="20.100000000000001" customHeight="1" x14ac:dyDescent="0.2">
      <c r="A51" s="34" t="s">
        <v>136</v>
      </c>
      <c r="B51" s="115">
        <v>69900</v>
      </c>
      <c r="C51" s="117">
        <v>30.9</v>
      </c>
      <c r="D51" s="117">
        <f t="shared" si="5"/>
        <v>61.8</v>
      </c>
      <c r="E51" s="146"/>
    </row>
    <row r="52" spans="1:5" s="10" customFormat="1" ht="20.100000000000001" customHeight="1" x14ac:dyDescent="0.2">
      <c r="A52" s="34" t="s">
        <v>137</v>
      </c>
      <c r="B52" s="115">
        <v>69900</v>
      </c>
      <c r="C52" s="119">
        <v>33.4</v>
      </c>
      <c r="D52" s="117">
        <f t="shared" si="5"/>
        <v>66.8</v>
      </c>
      <c r="E52" s="146"/>
    </row>
    <row r="53" spans="1:5" s="10" customFormat="1" ht="20.100000000000001" customHeight="1" x14ac:dyDescent="0.2">
      <c r="A53" s="34" t="s">
        <v>138</v>
      </c>
      <c r="B53" s="115">
        <v>69900</v>
      </c>
      <c r="C53" s="117" t="s">
        <v>79</v>
      </c>
      <c r="D53" s="117">
        <v>20</v>
      </c>
      <c r="E53" s="146"/>
    </row>
    <row r="54" spans="1:5" s="10" customFormat="1" ht="20.100000000000001" customHeight="1" x14ac:dyDescent="0.2">
      <c r="A54" s="35" t="s">
        <v>139</v>
      </c>
      <c r="B54" s="101">
        <v>0</v>
      </c>
      <c r="C54" s="101" t="s">
        <v>65</v>
      </c>
      <c r="D54" s="101">
        <v>0</v>
      </c>
      <c r="E54" s="100"/>
    </row>
    <row r="55" spans="1:5" s="10" customFormat="1" ht="20.100000000000001" customHeight="1" x14ac:dyDescent="0.2">
      <c r="A55" s="52" t="s">
        <v>140</v>
      </c>
      <c r="B55" s="114">
        <v>69900</v>
      </c>
      <c r="C55" s="118" t="s">
        <v>79</v>
      </c>
      <c r="D55" s="118">
        <v>20</v>
      </c>
      <c r="E55" s="147">
        <f>AVERAGE(D55:D59)</f>
        <v>20</v>
      </c>
    </row>
    <row r="56" spans="1:5" s="10" customFormat="1" ht="20.100000000000001" customHeight="1" x14ac:dyDescent="0.2">
      <c r="A56" s="53" t="s">
        <v>141</v>
      </c>
      <c r="B56" s="115">
        <v>69900</v>
      </c>
      <c r="C56" s="119" t="s">
        <v>79</v>
      </c>
      <c r="D56" s="119">
        <v>20</v>
      </c>
      <c r="E56" s="148"/>
    </row>
    <row r="57" spans="1:5" s="10" customFormat="1" ht="20.100000000000001" customHeight="1" x14ac:dyDescent="0.2">
      <c r="A57" s="53" t="s">
        <v>142</v>
      </c>
      <c r="B57" s="115">
        <v>69900</v>
      </c>
      <c r="C57" s="119" t="s">
        <v>79</v>
      </c>
      <c r="D57" s="119">
        <v>20</v>
      </c>
      <c r="E57" s="148"/>
    </row>
    <row r="58" spans="1:5" s="10" customFormat="1" ht="20.100000000000001" customHeight="1" x14ac:dyDescent="0.2">
      <c r="A58" s="53" t="s">
        <v>143</v>
      </c>
      <c r="B58" s="115">
        <v>69900</v>
      </c>
      <c r="C58" s="119" t="s">
        <v>79</v>
      </c>
      <c r="D58" s="119">
        <v>20</v>
      </c>
      <c r="E58" s="148"/>
    </row>
    <row r="59" spans="1:5" s="10" customFormat="1" ht="20.100000000000001" customHeight="1" x14ac:dyDescent="0.2">
      <c r="A59" s="53" t="s">
        <v>144</v>
      </c>
      <c r="B59" s="115">
        <v>69900</v>
      </c>
      <c r="C59" s="119" t="s">
        <v>79</v>
      </c>
      <c r="D59" s="119">
        <v>20</v>
      </c>
      <c r="E59" s="148"/>
    </row>
    <row r="60" spans="1:5" s="10" customFormat="1" ht="20.100000000000001" customHeight="1" x14ac:dyDescent="0.2">
      <c r="A60" s="54" t="s">
        <v>145</v>
      </c>
      <c r="B60" s="101">
        <v>0</v>
      </c>
      <c r="C60" s="111" t="s">
        <v>65</v>
      </c>
      <c r="D60" s="111">
        <v>0</v>
      </c>
      <c r="E60" s="100"/>
    </row>
    <row r="61" spans="1:5" s="10" customFormat="1" ht="20.100000000000001" customHeight="1" x14ac:dyDescent="0.2">
      <c r="A61" s="52" t="s">
        <v>146</v>
      </c>
      <c r="B61" s="114">
        <v>69900</v>
      </c>
      <c r="C61" s="118" t="s">
        <v>79</v>
      </c>
      <c r="D61" s="118">
        <v>20</v>
      </c>
      <c r="E61" s="190">
        <f>AVERAGE(D61:D65)</f>
        <v>20</v>
      </c>
    </row>
    <row r="62" spans="1:5" s="10" customFormat="1" ht="20.100000000000001" customHeight="1" x14ac:dyDescent="0.2">
      <c r="A62" s="53" t="s">
        <v>147</v>
      </c>
      <c r="B62" s="115">
        <v>69900</v>
      </c>
      <c r="C62" s="119" t="s">
        <v>79</v>
      </c>
      <c r="D62" s="119">
        <v>20</v>
      </c>
      <c r="E62" s="191"/>
    </row>
    <row r="63" spans="1:5" s="10" customFormat="1" ht="20.100000000000001" customHeight="1" x14ac:dyDescent="0.2">
      <c r="A63" s="53" t="s">
        <v>148</v>
      </c>
      <c r="B63" s="115">
        <v>69900</v>
      </c>
      <c r="C63" s="119" t="s">
        <v>79</v>
      </c>
      <c r="D63" s="119">
        <v>20</v>
      </c>
      <c r="E63" s="191"/>
    </row>
    <row r="64" spans="1:5" s="10" customFormat="1" ht="20.100000000000001" customHeight="1" x14ac:dyDescent="0.2">
      <c r="A64" s="53" t="s">
        <v>149</v>
      </c>
      <c r="B64" s="115">
        <v>69900</v>
      </c>
      <c r="C64" s="119" t="s">
        <v>79</v>
      </c>
      <c r="D64" s="119">
        <v>20</v>
      </c>
      <c r="E64" s="191"/>
    </row>
    <row r="65" spans="1:5" s="10" customFormat="1" ht="20.100000000000001" customHeight="1" x14ac:dyDescent="0.2">
      <c r="A65" s="53" t="s">
        <v>150</v>
      </c>
      <c r="B65" s="115">
        <v>69900</v>
      </c>
      <c r="C65" s="102" t="s">
        <v>79</v>
      </c>
      <c r="D65" s="119">
        <v>20</v>
      </c>
      <c r="E65" s="191"/>
    </row>
    <row r="66" spans="1:5" s="10" customFormat="1" ht="20.100000000000001" customHeight="1" x14ac:dyDescent="0.2">
      <c r="A66" s="54" t="s">
        <v>151</v>
      </c>
      <c r="B66" s="101">
        <v>0</v>
      </c>
      <c r="C66" s="103" t="s">
        <v>65</v>
      </c>
      <c r="D66" s="111">
        <v>0</v>
      </c>
      <c r="E66" s="100"/>
    </row>
    <row r="67" spans="1:5" s="10" customFormat="1" ht="20.100000000000001" customHeight="1" x14ac:dyDescent="0.2"/>
    <row r="68" spans="1:5" s="10" customFormat="1" ht="20.100000000000001" customHeight="1" x14ac:dyDescent="0.2"/>
    <row r="69" spans="1:5" s="10" customFormat="1" ht="20.100000000000001" customHeight="1" x14ac:dyDescent="0.2"/>
    <row r="70" spans="1:5" s="10" customFormat="1" ht="20.100000000000001" customHeight="1" x14ac:dyDescent="0.2"/>
    <row r="71" spans="1:5" s="10" customFormat="1" ht="20.100000000000001" customHeight="1" x14ac:dyDescent="0.2"/>
    <row r="72" spans="1:5" s="10" customFormat="1" ht="20.100000000000001" customHeight="1" x14ac:dyDescent="0.2"/>
    <row r="73" spans="1:5" s="10" customFormat="1" ht="20.100000000000001" customHeight="1" x14ac:dyDescent="0.2"/>
    <row r="74" spans="1:5" s="10" customFormat="1" ht="20.100000000000001" customHeight="1" x14ac:dyDescent="0.2"/>
    <row r="75" spans="1:5" s="10" customFormat="1" ht="20.100000000000001" customHeight="1" x14ac:dyDescent="0.2"/>
    <row r="76" spans="1:5" s="10" customFormat="1" ht="20.100000000000001" customHeight="1" x14ac:dyDescent="0.2"/>
    <row r="77" spans="1:5" s="10" customFormat="1" ht="20.100000000000001" customHeight="1" x14ac:dyDescent="0.2"/>
    <row r="78" spans="1:5" s="10" customFormat="1" ht="20.100000000000001" customHeight="1" x14ac:dyDescent="0.2"/>
    <row r="79" spans="1:5" s="10" customFormat="1" ht="20.100000000000001" customHeight="1" x14ac:dyDescent="0.2"/>
    <row r="80" spans="1:5" s="10" customFormat="1" ht="20.100000000000001" customHeight="1" x14ac:dyDescent="0.2"/>
    <row r="81" s="10" customFormat="1" ht="20.100000000000001" customHeight="1" x14ac:dyDescent="0.2"/>
    <row r="82" s="10" customFormat="1" ht="20.100000000000001" customHeight="1" x14ac:dyDescent="0.2"/>
    <row r="83" s="10" customFormat="1" ht="20.100000000000001" customHeight="1" x14ac:dyDescent="0.2"/>
    <row r="84" s="10" customFormat="1" ht="20.100000000000001" customHeight="1" x14ac:dyDescent="0.2"/>
    <row r="85" s="10" customFormat="1" ht="20.100000000000001" customHeight="1" x14ac:dyDescent="0.2"/>
    <row r="86" s="10" customFormat="1" ht="20.100000000000001" customHeight="1" x14ac:dyDescent="0.2"/>
    <row r="87" s="10" customFormat="1" ht="20.100000000000001" customHeight="1" x14ac:dyDescent="0.2"/>
    <row r="88" s="10" customFormat="1" ht="20.100000000000001" customHeight="1" x14ac:dyDescent="0.2"/>
    <row r="89" s="10" customFormat="1" ht="20.100000000000001" customHeight="1" x14ac:dyDescent="0.2"/>
    <row r="90" s="10" customFormat="1" ht="20.100000000000001" customHeight="1" x14ac:dyDescent="0.2"/>
    <row r="91" s="10" customFormat="1" ht="20.100000000000001" customHeight="1" x14ac:dyDescent="0.2"/>
    <row r="92" s="10" customFormat="1" ht="20.100000000000001" customHeight="1" x14ac:dyDescent="0.2"/>
    <row r="93" s="10" customFormat="1" ht="20.100000000000001" customHeight="1" x14ac:dyDescent="0.2"/>
    <row r="94" s="10" customFormat="1" ht="20.100000000000001" customHeight="1" x14ac:dyDescent="0.2"/>
    <row r="95" s="10" customFormat="1" ht="20.100000000000001" customHeight="1" x14ac:dyDescent="0.2"/>
    <row r="96" s="10" customFormat="1" ht="20.100000000000001" customHeight="1" x14ac:dyDescent="0.2"/>
    <row r="97" s="10" customFormat="1" ht="20.100000000000001" customHeight="1" x14ac:dyDescent="0.2"/>
    <row r="98" s="10" customFormat="1" ht="20.100000000000001" customHeight="1" x14ac:dyDescent="0.2"/>
    <row r="99" s="10" customFormat="1" ht="20.100000000000001" customHeight="1" x14ac:dyDescent="0.2"/>
    <row r="100" s="10" customFormat="1" ht="20.100000000000001" customHeight="1" x14ac:dyDescent="0.2"/>
    <row r="101" s="10" customFormat="1" ht="20.100000000000001" customHeight="1" x14ac:dyDescent="0.2"/>
    <row r="102" s="10" customFormat="1" ht="20.100000000000001" customHeight="1" x14ac:dyDescent="0.2"/>
    <row r="103" s="10" customFormat="1" ht="20.100000000000001" customHeight="1" x14ac:dyDescent="0.2"/>
    <row r="104" s="10" customFormat="1" ht="20.100000000000001" customHeight="1" x14ac:dyDescent="0.2"/>
    <row r="105" s="10" customFormat="1" ht="20.100000000000001" customHeight="1" x14ac:dyDescent="0.2"/>
    <row r="106" s="10" customFormat="1" ht="20.100000000000001" customHeight="1" x14ac:dyDescent="0.2"/>
    <row r="107" s="10" customFormat="1" ht="20.100000000000001" customHeight="1" x14ac:dyDescent="0.2"/>
    <row r="108" s="10" customFormat="1" ht="20.100000000000001" customHeight="1" x14ac:dyDescent="0.2"/>
    <row r="109" s="10" customFormat="1" ht="20.100000000000001" customHeight="1" x14ac:dyDescent="0.2"/>
    <row r="110" s="10" customFormat="1" ht="20.100000000000001" customHeight="1" x14ac:dyDescent="0.2"/>
    <row r="111" s="10" customFormat="1" ht="20.100000000000001" customHeight="1" x14ac:dyDescent="0.2"/>
    <row r="112" s="10" customFormat="1" ht="20.100000000000001" customHeight="1" x14ac:dyDescent="0.2"/>
    <row r="113" s="10" customFormat="1" ht="20.100000000000001" customHeight="1" x14ac:dyDescent="0.2"/>
    <row r="114" s="10" customFormat="1" ht="20.100000000000001" customHeight="1" x14ac:dyDescent="0.2"/>
    <row r="115" s="10" customFormat="1" ht="20.100000000000001" customHeight="1" x14ac:dyDescent="0.2"/>
    <row r="116" s="10" customFormat="1" ht="20.100000000000001" customHeight="1" x14ac:dyDescent="0.2"/>
    <row r="117" s="10" customFormat="1" ht="20.100000000000001" customHeight="1" x14ac:dyDescent="0.2"/>
    <row r="118" s="10" customFormat="1" ht="20.100000000000001" customHeight="1" x14ac:dyDescent="0.2"/>
    <row r="119" s="10" customFormat="1" ht="20.100000000000001" customHeight="1" x14ac:dyDescent="0.2"/>
    <row r="120" s="10" customFormat="1" ht="20.100000000000001" customHeight="1" x14ac:dyDescent="0.2"/>
    <row r="121" s="10" customFormat="1" ht="20.100000000000001" customHeight="1" x14ac:dyDescent="0.2"/>
    <row r="122" s="10" customFormat="1" ht="20.100000000000001" customHeight="1" x14ac:dyDescent="0.2"/>
    <row r="123" s="10" customFormat="1" x14ac:dyDescent="0.2"/>
    <row r="124" s="10" customFormat="1" x14ac:dyDescent="0.2"/>
    <row r="125" s="10" customFormat="1" x14ac:dyDescent="0.2"/>
    <row r="126" s="10" customFormat="1" x14ac:dyDescent="0.2"/>
    <row r="127" s="10" customFormat="1" x14ac:dyDescent="0.2"/>
    <row r="128" s="10" customFormat="1" x14ac:dyDescent="0.2"/>
    <row r="129" s="10" customFormat="1" x14ac:dyDescent="0.2"/>
    <row r="130" s="10" customFormat="1" x14ac:dyDescent="0.2"/>
    <row r="131" s="10" customFormat="1" x14ac:dyDescent="0.2"/>
    <row r="132" s="10" customFormat="1" x14ac:dyDescent="0.2"/>
    <row r="133" s="10" customFormat="1" x14ac:dyDescent="0.2"/>
    <row r="134" s="10" customFormat="1" x14ac:dyDescent="0.2"/>
    <row r="135" s="10" customFormat="1" x14ac:dyDescent="0.2"/>
    <row r="136" s="10" customFormat="1" x14ac:dyDescent="0.2"/>
    <row r="137" s="10" customFormat="1" x14ac:dyDescent="0.2"/>
    <row r="138" s="10" customFormat="1" x14ac:dyDescent="0.2"/>
    <row r="139" s="10" customFormat="1" x14ac:dyDescent="0.2"/>
    <row r="140" s="10" customFormat="1" x14ac:dyDescent="0.2"/>
    <row r="141" s="10" customFormat="1" x14ac:dyDescent="0.2"/>
    <row r="142" s="10" customFormat="1" x14ac:dyDescent="0.2"/>
    <row r="143" s="10" customFormat="1" x14ac:dyDescent="0.2"/>
    <row r="144" s="10" customFormat="1" x14ac:dyDescent="0.2"/>
    <row r="145" s="10" customFormat="1" x14ac:dyDescent="0.2"/>
    <row r="146" s="10" customFormat="1" x14ac:dyDescent="0.2"/>
    <row r="147" s="10" customFormat="1" x14ac:dyDescent="0.2"/>
    <row r="148" s="10" customFormat="1" x14ac:dyDescent="0.2"/>
    <row r="149" s="10" customFormat="1" x14ac:dyDescent="0.2"/>
    <row r="150" s="10" customFormat="1" x14ac:dyDescent="0.2"/>
    <row r="151" s="10" customFormat="1" x14ac:dyDescent="0.2"/>
    <row r="152" s="10" customFormat="1" x14ac:dyDescent="0.2"/>
    <row r="153" s="10" customFormat="1" x14ac:dyDescent="0.2"/>
    <row r="154" s="10" customFormat="1" x14ac:dyDescent="0.2"/>
    <row r="155" s="10" customFormat="1" x14ac:dyDescent="0.2"/>
    <row r="156" s="10" customFormat="1" x14ac:dyDescent="0.2"/>
    <row r="157" s="10" customFormat="1" x14ac:dyDescent="0.2"/>
    <row r="158" s="10" customFormat="1" x14ac:dyDescent="0.2"/>
    <row r="159" s="10" customFormat="1" x14ac:dyDescent="0.2"/>
    <row r="160" s="10" customFormat="1" x14ac:dyDescent="0.2"/>
    <row r="161" s="10" customFormat="1" x14ac:dyDescent="0.2"/>
    <row r="162" s="10" customFormat="1" x14ac:dyDescent="0.2"/>
    <row r="163" s="10" customFormat="1" x14ac:dyDescent="0.2"/>
    <row r="164" s="10" customFormat="1" x14ac:dyDescent="0.2"/>
    <row r="165" s="10" customFormat="1" x14ac:dyDescent="0.2"/>
    <row r="166" s="10" customFormat="1" x14ac:dyDescent="0.2"/>
    <row r="167" s="10" customFormat="1" x14ac:dyDescent="0.2"/>
    <row r="168" s="10" customFormat="1" x14ac:dyDescent="0.2"/>
    <row r="169" s="10" customFormat="1" x14ac:dyDescent="0.2"/>
    <row r="170" s="10" customFormat="1" x14ac:dyDescent="0.2"/>
    <row r="171" s="10" customFormat="1" x14ac:dyDescent="0.2"/>
    <row r="172" s="10" customFormat="1" x14ac:dyDescent="0.2"/>
    <row r="173" s="10" customFormat="1" x14ac:dyDescent="0.2"/>
    <row r="174" s="10" customFormat="1" x14ac:dyDescent="0.2"/>
    <row r="175" s="10" customFormat="1" x14ac:dyDescent="0.2"/>
    <row r="176" s="10" customFormat="1" x14ac:dyDescent="0.2"/>
    <row r="177" s="10" customFormat="1" x14ac:dyDescent="0.2"/>
    <row r="178" s="10" customFormat="1" x14ac:dyDescent="0.2"/>
    <row r="179" s="10" customFormat="1" x14ac:dyDescent="0.2"/>
    <row r="180" s="10" customFormat="1" x14ac:dyDescent="0.2"/>
    <row r="181" s="10" customFormat="1" x14ac:dyDescent="0.2"/>
    <row r="182" s="10" customFormat="1" x14ac:dyDescent="0.2"/>
    <row r="183" s="10" customFormat="1" x14ac:dyDescent="0.2"/>
    <row r="184" s="10" customFormat="1" x14ac:dyDescent="0.2"/>
    <row r="185" s="10" customFormat="1" x14ac:dyDescent="0.2"/>
    <row r="186" s="10" customFormat="1" x14ac:dyDescent="0.2"/>
    <row r="187" s="10" customFormat="1" x14ac:dyDescent="0.2"/>
    <row r="188" s="10" customFormat="1" x14ac:dyDescent="0.2"/>
    <row r="189" s="10" customFormat="1" x14ac:dyDescent="0.2"/>
    <row r="190" s="10" customFormat="1" x14ac:dyDescent="0.2"/>
    <row r="191" s="10" customFormat="1" x14ac:dyDescent="0.2"/>
    <row r="192" s="10" customFormat="1" x14ac:dyDescent="0.2"/>
    <row r="193" s="10" customFormat="1" x14ac:dyDescent="0.2"/>
    <row r="194" s="10" customFormat="1" x14ac:dyDescent="0.2"/>
    <row r="195" s="10" customFormat="1" x14ac:dyDescent="0.2"/>
    <row r="196" s="10" customFormat="1" x14ac:dyDescent="0.2"/>
    <row r="197" s="10" customFormat="1" x14ac:dyDescent="0.2"/>
    <row r="198" s="10" customFormat="1" x14ac:dyDescent="0.2"/>
    <row r="199" s="10" customFormat="1" x14ac:dyDescent="0.2"/>
    <row r="200" s="10" customFormat="1" x14ac:dyDescent="0.2"/>
    <row r="201" s="10" customFormat="1" x14ac:dyDescent="0.2"/>
    <row r="202" s="10" customFormat="1" x14ac:dyDescent="0.2"/>
    <row r="203" s="10" customFormat="1" x14ac:dyDescent="0.2"/>
    <row r="204" s="10" customFormat="1" x14ac:dyDescent="0.2"/>
    <row r="205" s="10" customFormat="1" x14ac:dyDescent="0.2"/>
    <row r="206" s="10" customFormat="1" x14ac:dyDescent="0.2"/>
    <row r="207" s="10" customFormat="1" x14ac:dyDescent="0.2"/>
    <row r="208" s="10" customFormat="1" x14ac:dyDescent="0.2"/>
    <row r="209" s="10" customFormat="1" x14ac:dyDescent="0.2"/>
    <row r="210" s="10" customFormat="1" x14ac:dyDescent="0.2"/>
    <row r="211" s="10" customFormat="1" x14ac:dyDescent="0.2"/>
    <row r="212" s="10" customFormat="1" x14ac:dyDescent="0.2"/>
    <row r="213" s="10" customFormat="1" x14ac:dyDescent="0.2"/>
    <row r="214" s="10" customFormat="1" x14ac:dyDescent="0.2"/>
    <row r="215" s="10" customFormat="1" x14ac:dyDescent="0.2"/>
    <row r="216" s="10" customFormat="1" x14ac:dyDescent="0.2"/>
    <row r="217" s="10" customFormat="1" x14ac:dyDescent="0.2"/>
  </sheetData>
  <mergeCells count="41">
    <mergeCell ref="E61:E65"/>
    <mergeCell ref="H9:H13"/>
    <mergeCell ref="I9:I13"/>
    <mergeCell ref="J9:J13"/>
    <mergeCell ref="K9:K13"/>
    <mergeCell ref="A35:F35"/>
    <mergeCell ref="E37:E41"/>
    <mergeCell ref="E43:E47"/>
    <mergeCell ref="E49:E53"/>
    <mergeCell ref="E55:E59"/>
    <mergeCell ref="L9:L13"/>
    <mergeCell ref="L21:L25"/>
    <mergeCell ref="E27:E31"/>
    <mergeCell ref="F27:F31"/>
    <mergeCell ref="H27:H31"/>
    <mergeCell ref="I27:I31"/>
    <mergeCell ref="J27:J31"/>
    <mergeCell ref="K27:K31"/>
    <mergeCell ref="L27:L31"/>
    <mergeCell ref="E21:E25"/>
    <mergeCell ref="F21:F25"/>
    <mergeCell ref="H21:H25"/>
    <mergeCell ref="I21:I25"/>
    <mergeCell ref="J21:J25"/>
    <mergeCell ref="K21:K25"/>
    <mergeCell ref="L3:L7"/>
    <mergeCell ref="E15:E19"/>
    <mergeCell ref="F15:F19"/>
    <mergeCell ref="H15:H19"/>
    <mergeCell ref="I15:I19"/>
    <mergeCell ref="J15:J19"/>
    <mergeCell ref="K15:K19"/>
    <mergeCell ref="L15:L19"/>
    <mergeCell ref="E3:E7"/>
    <mergeCell ref="F3:F7"/>
    <mergeCell ref="H3:H7"/>
    <mergeCell ref="I3:I7"/>
    <mergeCell ref="J3:J7"/>
    <mergeCell ref="K3:K7"/>
    <mergeCell ref="E9:E13"/>
    <mergeCell ref="F9:F13"/>
  </mergeCells>
  <printOptions horizontalCentered="1"/>
  <pageMargins left="0.7" right="0.7" top="1.25" bottom="0.75" header="0.3" footer="0.3"/>
  <pageSetup scale="37" orientation="landscape" r:id="rId1"/>
  <headerFooter>
    <oddHeader xml:space="preserve">&amp;C&amp;20Study B05897
Test #2
</oddHeader>
    <oddFooter>Page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23C19-2856-4B16-A5F5-AA330DA302B8}">
  <dimension ref="A1:P219"/>
  <sheetViews>
    <sheetView zoomScale="60" zoomScaleNormal="60" zoomScaleSheetLayoutView="70" workbookViewId="0"/>
  </sheetViews>
  <sheetFormatPr defaultColWidth="9.140625" defaultRowHeight="15" x14ac:dyDescent="0.2"/>
  <cols>
    <col min="1" max="1" width="5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6.42578125" style="5" customWidth="1"/>
    <col min="9" max="9" width="16.28515625" style="6" bestFit="1" customWidth="1"/>
    <col min="10" max="10" width="25.5703125" style="2" customWidth="1"/>
    <col min="11" max="11" width="14.42578125" style="2" customWidth="1"/>
    <col min="12" max="12" width="18.5703125" style="2" customWidth="1"/>
    <col min="13" max="16384" width="9.140625" style="10"/>
  </cols>
  <sheetData>
    <row r="1" spans="1:16" ht="15.75" thickBot="1" x14ac:dyDescent="0.25"/>
    <row r="2" spans="1:16" s="1" customFormat="1" ht="66" customHeight="1" thickTop="1" thickBot="1" x14ac:dyDescent="0.3">
      <c r="A2" s="25" t="s">
        <v>48</v>
      </c>
      <c r="B2" s="26" t="s">
        <v>49</v>
      </c>
      <c r="C2" s="26" t="s">
        <v>50</v>
      </c>
      <c r="D2" s="26" t="s">
        <v>51</v>
      </c>
      <c r="E2" s="26" t="s">
        <v>52</v>
      </c>
      <c r="F2" s="26" t="s">
        <v>53</v>
      </c>
      <c r="G2" s="27" t="s">
        <v>54</v>
      </c>
      <c r="H2" s="28" t="s">
        <v>55</v>
      </c>
      <c r="I2" s="29" t="s">
        <v>56</v>
      </c>
      <c r="J2" s="30" t="s">
        <v>57</v>
      </c>
      <c r="K2" s="29" t="s">
        <v>20</v>
      </c>
      <c r="L2" s="31" t="s">
        <v>39</v>
      </c>
    </row>
    <row r="3" spans="1:16" s="2" customFormat="1" ht="20.100000000000001" customHeight="1" thickTop="1" x14ac:dyDescent="0.2">
      <c r="A3" s="87" t="s">
        <v>152</v>
      </c>
      <c r="B3" s="128">
        <v>69900</v>
      </c>
      <c r="C3" s="128">
        <v>1060</v>
      </c>
      <c r="D3" s="128">
        <f>C3*2</f>
        <v>2120</v>
      </c>
      <c r="E3" s="168">
        <f>AVERAGE(D3:D7)</f>
        <v>1457.2</v>
      </c>
      <c r="F3" s="168">
        <f>STDEV(D3:D7)</f>
        <v>617.97831677171348</v>
      </c>
      <c r="G3" s="130">
        <f t="shared" ref="G3:G32" si="0">LOG(D3)</f>
        <v>3.3263358609287512</v>
      </c>
      <c r="H3" s="170">
        <f>AVERAGE(G3:G7)</f>
        <v>3.1316080695673918</v>
      </c>
      <c r="I3" s="172">
        <f>STDEV(G3:G7)^2</f>
        <v>3.4863744203003436E-2</v>
      </c>
      <c r="J3" s="155">
        <f>P4-H3</f>
        <v>1.7128691061782897</v>
      </c>
      <c r="K3" s="163">
        <f>SQRT(I3)/SQRT(5)</f>
        <v>8.3502987016038449E-2</v>
      </c>
      <c r="L3" s="166">
        <f>1.96*K3</f>
        <v>0.16366585455143537</v>
      </c>
    </row>
    <row r="4" spans="1:16" s="2" customFormat="1" ht="20.100000000000001" customHeight="1" x14ac:dyDescent="0.2">
      <c r="A4" s="88" t="s">
        <v>153</v>
      </c>
      <c r="B4" s="129">
        <v>69900</v>
      </c>
      <c r="C4" s="129">
        <v>1060</v>
      </c>
      <c r="D4" s="129">
        <f t="shared" ref="D4:D19" si="1">C4*2</f>
        <v>2120</v>
      </c>
      <c r="E4" s="169"/>
      <c r="F4" s="169"/>
      <c r="G4" s="131">
        <f t="shared" si="0"/>
        <v>3.3263358609287512</v>
      </c>
      <c r="H4" s="171"/>
      <c r="I4" s="173"/>
      <c r="J4" s="156"/>
      <c r="K4" s="164"/>
      <c r="L4" s="167"/>
      <c r="O4" s="94" t="s">
        <v>60</v>
      </c>
      <c r="P4" s="2">
        <f>LOG(B3)</f>
        <v>4.8444771757456815</v>
      </c>
    </row>
    <row r="5" spans="1:16" s="2" customFormat="1" ht="20.100000000000001" customHeight="1" x14ac:dyDescent="0.2">
      <c r="A5" s="88" t="s">
        <v>154</v>
      </c>
      <c r="B5" s="129">
        <v>69900</v>
      </c>
      <c r="C5" s="129">
        <v>405</v>
      </c>
      <c r="D5" s="129">
        <f t="shared" si="1"/>
        <v>810</v>
      </c>
      <c r="E5" s="169"/>
      <c r="F5" s="169"/>
      <c r="G5" s="131">
        <f t="shared" si="0"/>
        <v>2.90848501887865</v>
      </c>
      <c r="H5" s="171"/>
      <c r="I5" s="173"/>
      <c r="J5" s="156"/>
      <c r="K5" s="164"/>
      <c r="L5" s="167"/>
    </row>
    <row r="6" spans="1:16" s="2" customFormat="1" ht="20.100000000000001" customHeight="1" x14ac:dyDescent="0.2">
      <c r="A6" s="88" t="s">
        <v>155</v>
      </c>
      <c r="B6" s="129">
        <v>69900</v>
      </c>
      <c r="C6" s="129">
        <v>559</v>
      </c>
      <c r="D6" s="129">
        <f t="shared" si="1"/>
        <v>1118</v>
      </c>
      <c r="E6" s="169"/>
      <c r="F6" s="169"/>
      <c r="G6" s="131">
        <f t="shared" si="0"/>
        <v>3.0484418035504044</v>
      </c>
      <c r="H6" s="171"/>
      <c r="I6" s="173"/>
      <c r="J6" s="156"/>
      <c r="K6" s="164"/>
      <c r="L6" s="167"/>
    </row>
    <row r="7" spans="1:16" s="2" customFormat="1" ht="19.5" customHeight="1" thickBot="1" x14ac:dyDescent="0.25">
      <c r="A7" s="88" t="s">
        <v>156</v>
      </c>
      <c r="B7" s="129">
        <v>69900</v>
      </c>
      <c r="C7" s="129">
        <v>559</v>
      </c>
      <c r="D7" s="129">
        <f t="shared" si="1"/>
        <v>1118</v>
      </c>
      <c r="E7" s="169"/>
      <c r="F7" s="169"/>
      <c r="G7" s="131">
        <f t="shared" si="0"/>
        <v>3.0484418035504044</v>
      </c>
      <c r="H7" s="171"/>
      <c r="I7" s="173"/>
      <c r="J7" s="156"/>
      <c r="K7" s="164"/>
      <c r="L7" s="167"/>
    </row>
    <row r="8" spans="1:16" s="2" customFormat="1" ht="19.5" customHeight="1" thickBot="1" x14ac:dyDescent="0.25">
      <c r="A8" s="89" t="s">
        <v>157</v>
      </c>
      <c r="B8" s="90">
        <v>0</v>
      </c>
      <c r="C8" s="90" t="s">
        <v>65</v>
      </c>
      <c r="D8" s="90">
        <v>0</v>
      </c>
      <c r="E8" s="16"/>
      <c r="F8" s="16"/>
      <c r="G8" s="17" t="e">
        <f t="shared" si="0"/>
        <v>#NUM!</v>
      </c>
      <c r="H8" s="12"/>
      <c r="I8" s="18"/>
      <c r="J8" s="8"/>
      <c r="K8" s="7"/>
      <c r="L8" s="32"/>
    </row>
    <row r="9" spans="1:16" s="2" customFormat="1" ht="20.100000000000001" customHeight="1" thickTop="1" x14ac:dyDescent="0.2">
      <c r="A9" s="33" t="s">
        <v>158</v>
      </c>
      <c r="B9" s="128">
        <v>69900</v>
      </c>
      <c r="C9" s="124">
        <v>294</v>
      </c>
      <c r="D9" s="124">
        <f t="shared" si="1"/>
        <v>588</v>
      </c>
      <c r="E9" s="159">
        <f>AVERAGE(D9:D13)</f>
        <v>370.8</v>
      </c>
      <c r="F9" s="159">
        <f>STDEV(D9:D13)</f>
        <v>141.12122448448361</v>
      </c>
      <c r="G9" s="126">
        <f t="shared" si="0"/>
        <v>2.7693773260761385</v>
      </c>
      <c r="H9" s="161">
        <f>AVERAGE(G9:G13)</f>
        <v>2.5452272753027816</v>
      </c>
      <c r="I9" s="161">
        <f>STDEV(G9:G13)^2</f>
        <v>2.5442821046360059E-2</v>
      </c>
      <c r="J9" s="155">
        <f>$H$3-H9</f>
        <v>0.58638079426461021</v>
      </c>
      <c r="K9" s="163">
        <f>SQRT(I9)/SQRT(5)</f>
        <v>7.1334172801484227E-2</v>
      </c>
      <c r="L9" s="166">
        <f>1.96*K9</f>
        <v>0.13981497869090909</v>
      </c>
    </row>
    <row r="10" spans="1:16" s="2" customFormat="1" ht="20.100000000000001" customHeight="1" x14ac:dyDescent="0.2">
      <c r="A10" s="34" t="s">
        <v>159</v>
      </c>
      <c r="B10" s="129">
        <v>69900</v>
      </c>
      <c r="C10" s="125">
        <v>154</v>
      </c>
      <c r="D10" s="125">
        <f t="shared" si="1"/>
        <v>308</v>
      </c>
      <c r="E10" s="160"/>
      <c r="F10" s="160"/>
      <c r="G10" s="127">
        <f t="shared" si="0"/>
        <v>2.4885507165004443</v>
      </c>
      <c r="H10" s="162"/>
      <c r="I10" s="162"/>
      <c r="J10" s="156"/>
      <c r="K10" s="164"/>
      <c r="L10" s="167"/>
    </row>
    <row r="11" spans="1:16" s="2" customFormat="1" ht="20.100000000000001" customHeight="1" x14ac:dyDescent="0.2">
      <c r="A11" s="34" t="s">
        <v>160</v>
      </c>
      <c r="B11" s="129">
        <v>69900</v>
      </c>
      <c r="C11" s="125">
        <v>112</v>
      </c>
      <c r="D11" s="125">
        <f t="shared" si="1"/>
        <v>224</v>
      </c>
      <c r="E11" s="160"/>
      <c r="F11" s="160"/>
      <c r="G11" s="127">
        <f t="shared" si="0"/>
        <v>2.3502480183341627</v>
      </c>
      <c r="H11" s="162"/>
      <c r="I11" s="162"/>
      <c r="J11" s="156"/>
      <c r="K11" s="164"/>
      <c r="L11" s="167"/>
    </row>
    <row r="12" spans="1:16" s="2" customFormat="1" ht="20.100000000000001" customHeight="1" x14ac:dyDescent="0.2">
      <c r="A12" s="34" t="s">
        <v>161</v>
      </c>
      <c r="B12" s="129">
        <v>69900</v>
      </c>
      <c r="C12" s="121">
        <v>154</v>
      </c>
      <c r="D12" s="125">
        <f t="shared" si="1"/>
        <v>308</v>
      </c>
      <c r="E12" s="160"/>
      <c r="F12" s="160"/>
      <c r="G12" s="127">
        <f t="shared" si="0"/>
        <v>2.4885507165004443</v>
      </c>
      <c r="H12" s="162"/>
      <c r="I12" s="162"/>
      <c r="J12" s="156"/>
      <c r="K12" s="164"/>
      <c r="L12" s="167"/>
    </row>
    <row r="13" spans="1:16" ht="20.100000000000001" customHeight="1" thickBot="1" x14ac:dyDescent="0.25">
      <c r="A13" s="34" t="s">
        <v>162</v>
      </c>
      <c r="B13" s="129">
        <v>69900</v>
      </c>
      <c r="C13" s="125">
        <v>213</v>
      </c>
      <c r="D13" s="125">
        <f t="shared" si="1"/>
        <v>426</v>
      </c>
      <c r="E13" s="160"/>
      <c r="F13" s="160"/>
      <c r="G13" s="127">
        <f t="shared" si="0"/>
        <v>2.6294095991027189</v>
      </c>
      <c r="H13" s="162"/>
      <c r="I13" s="162"/>
      <c r="J13" s="156"/>
      <c r="K13" s="164"/>
      <c r="L13" s="167"/>
    </row>
    <row r="14" spans="1:16" ht="20.100000000000001" customHeight="1" thickBot="1" x14ac:dyDescent="0.25">
      <c r="A14" s="35" t="s">
        <v>163</v>
      </c>
      <c r="B14" s="11">
        <v>0</v>
      </c>
      <c r="C14" s="11" t="s">
        <v>65</v>
      </c>
      <c r="D14" s="11">
        <v>0</v>
      </c>
      <c r="E14" s="16"/>
      <c r="F14" s="16"/>
      <c r="G14" s="17" t="e">
        <f t="shared" si="0"/>
        <v>#NUM!</v>
      </c>
      <c r="H14" s="12"/>
      <c r="I14" s="12"/>
      <c r="J14" s="13"/>
      <c r="K14" s="14"/>
      <c r="L14" s="36"/>
    </row>
    <row r="15" spans="1:16" s="2" customFormat="1" ht="20.100000000000001" customHeight="1" thickTop="1" x14ac:dyDescent="0.2">
      <c r="A15" s="33" t="s">
        <v>164</v>
      </c>
      <c r="B15" s="128">
        <v>69900</v>
      </c>
      <c r="C15" s="124">
        <v>15</v>
      </c>
      <c r="D15" s="124">
        <f t="shared" si="1"/>
        <v>30</v>
      </c>
      <c r="E15" s="159">
        <f>AVERAGE(D15:D19)</f>
        <v>79.36</v>
      </c>
      <c r="F15" s="159">
        <f>STDEV(D15:D19)</f>
        <v>53.118433711848105</v>
      </c>
      <c r="G15" s="126">
        <f t="shared" ref="G15:G20" si="2">LOG(D15)</f>
        <v>1.4771212547196624</v>
      </c>
      <c r="H15" s="161">
        <f>AVERAGE(G15:G19)</f>
        <v>1.7883612666253679</v>
      </c>
      <c r="I15" s="161">
        <f>STDEV(G15:G19)^2</f>
        <v>0.14250996594940535</v>
      </c>
      <c r="J15" s="155">
        <f>$H$3-H15</f>
        <v>1.3432468029420239</v>
      </c>
      <c r="K15" s="163">
        <f>SQRT(I15)/SQRT(5)</f>
        <v>0.16882533337707664</v>
      </c>
      <c r="L15" s="166">
        <f>1.96*K15</f>
        <v>0.33089765341907024</v>
      </c>
    </row>
    <row r="16" spans="1:16" s="2" customFormat="1" ht="20.100000000000001" customHeight="1" x14ac:dyDescent="0.2">
      <c r="A16" s="34" t="s">
        <v>165</v>
      </c>
      <c r="B16" s="129">
        <v>69900</v>
      </c>
      <c r="C16" s="125">
        <v>65.400000000000006</v>
      </c>
      <c r="D16" s="125">
        <f t="shared" si="1"/>
        <v>130.80000000000001</v>
      </c>
      <c r="E16" s="160"/>
      <c r="F16" s="160"/>
      <c r="G16" s="127">
        <f t="shared" si="2"/>
        <v>2.1166077439882485</v>
      </c>
      <c r="H16" s="162"/>
      <c r="I16" s="162"/>
      <c r="J16" s="156"/>
      <c r="K16" s="164"/>
      <c r="L16" s="167"/>
    </row>
    <row r="17" spans="1:12" s="2" customFormat="1" ht="20.100000000000001" customHeight="1" x14ac:dyDescent="0.2">
      <c r="A17" s="34" t="s">
        <v>166</v>
      </c>
      <c r="B17" s="129">
        <v>69900</v>
      </c>
      <c r="C17" s="125" t="s">
        <v>79</v>
      </c>
      <c r="D17" s="125">
        <v>20</v>
      </c>
      <c r="E17" s="160"/>
      <c r="F17" s="160"/>
      <c r="G17" s="127">
        <f t="shared" si="2"/>
        <v>1.3010299956639813</v>
      </c>
      <c r="H17" s="162"/>
      <c r="I17" s="162"/>
      <c r="J17" s="156"/>
      <c r="K17" s="164"/>
      <c r="L17" s="167"/>
    </row>
    <row r="18" spans="1:12" s="2" customFormat="1" ht="20.100000000000001" customHeight="1" x14ac:dyDescent="0.2">
      <c r="A18" s="34" t="s">
        <v>167</v>
      </c>
      <c r="B18" s="129">
        <v>69900</v>
      </c>
      <c r="C18" s="121">
        <v>65.400000000000006</v>
      </c>
      <c r="D18" s="125">
        <f t="shared" si="1"/>
        <v>130.80000000000001</v>
      </c>
      <c r="E18" s="160"/>
      <c r="F18" s="160"/>
      <c r="G18" s="127">
        <f t="shared" si="2"/>
        <v>2.1166077439882485</v>
      </c>
      <c r="H18" s="162"/>
      <c r="I18" s="162"/>
      <c r="J18" s="156"/>
      <c r="K18" s="164"/>
      <c r="L18" s="167"/>
    </row>
    <row r="19" spans="1:12" ht="20.100000000000001" customHeight="1" thickBot="1" x14ac:dyDescent="0.25">
      <c r="A19" s="34" t="s">
        <v>168</v>
      </c>
      <c r="B19" s="129">
        <v>69900</v>
      </c>
      <c r="C19" s="125">
        <v>42.6</v>
      </c>
      <c r="D19" s="125">
        <f t="shared" si="1"/>
        <v>85.2</v>
      </c>
      <c r="E19" s="160"/>
      <c r="F19" s="160"/>
      <c r="G19" s="127">
        <f t="shared" si="2"/>
        <v>1.9304395947667001</v>
      </c>
      <c r="H19" s="162"/>
      <c r="I19" s="162"/>
      <c r="J19" s="156"/>
      <c r="K19" s="164"/>
      <c r="L19" s="167"/>
    </row>
    <row r="20" spans="1:12" ht="20.100000000000001" customHeight="1" thickBot="1" x14ac:dyDescent="0.25">
      <c r="A20" s="35" t="s">
        <v>169</v>
      </c>
      <c r="B20" s="11">
        <v>0</v>
      </c>
      <c r="C20" s="11" t="s">
        <v>65</v>
      </c>
      <c r="D20" s="11">
        <v>0</v>
      </c>
      <c r="E20" s="16"/>
      <c r="F20" s="16"/>
      <c r="G20" s="17" t="e">
        <f t="shared" si="2"/>
        <v>#NUM!</v>
      </c>
      <c r="H20" s="12"/>
      <c r="I20" s="12"/>
      <c r="J20" s="13"/>
      <c r="K20" s="14"/>
      <c r="L20" s="36"/>
    </row>
    <row r="21" spans="1:12" s="2" customFormat="1" ht="20.100000000000001" customHeight="1" thickTop="1" x14ac:dyDescent="0.2">
      <c r="A21" s="52" t="s">
        <v>170</v>
      </c>
      <c r="B21" s="128">
        <v>69900</v>
      </c>
      <c r="C21" s="120" t="s">
        <v>65</v>
      </c>
      <c r="D21" s="120">
        <v>1</v>
      </c>
      <c r="E21" s="151">
        <f>AVERAGE(D21:D25)</f>
        <v>8.6</v>
      </c>
      <c r="F21" s="151">
        <f>STDEV(D21:D25)</f>
        <v>10.406728592598157</v>
      </c>
      <c r="G21" s="122">
        <f t="shared" si="0"/>
        <v>0</v>
      </c>
      <c r="H21" s="153">
        <f>AVERAGE(G21:G25)</f>
        <v>0.52041199826559248</v>
      </c>
      <c r="I21" s="153">
        <f>STDEV(G21:G25)^2</f>
        <v>0.50780371488522569</v>
      </c>
      <c r="J21" s="155">
        <f>$H$3-H21</f>
        <v>2.6111960713017992</v>
      </c>
      <c r="K21" s="157">
        <f>SQRT(I21)/SQRT(5)</f>
        <v>0.31868596294321644</v>
      </c>
      <c r="L21" s="149">
        <f>1.96*K21</f>
        <v>0.62462448736870424</v>
      </c>
    </row>
    <row r="22" spans="1:12" s="2" customFormat="1" ht="20.100000000000001" customHeight="1" x14ac:dyDescent="0.2">
      <c r="A22" s="53" t="s">
        <v>171</v>
      </c>
      <c r="B22" s="129">
        <v>69900</v>
      </c>
      <c r="C22" s="121" t="s">
        <v>65</v>
      </c>
      <c r="D22" s="121">
        <v>1</v>
      </c>
      <c r="E22" s="152"/>
      <c r="F22" s="152"/>
      <c r="G22" s="123">
        <f t="shared" si="0"/>
        <v>0</v>
      </c>
      <c r="H22" s="154"/>
      <c r="I22" s="154"/>
      <c r="J22" s="156"/>
      <c r="K22" s="158"/>
      <c r="L22" s="150"/>
    </row>
    <row r="23" spans="1:12" s="2" customFormat="1" ht="20.100000000000001" customHeight="1" x14ac:dyDescent="0.2">
      <c r="A23" s="53" t="s">
        <v>172</v>
      </c>
      <c r="B23" s="129">
        <v>69900</v>
      </c>
      <c r="C23" s="121" t="s">
        <v>79</v>
      </c>
      <c r="D23" s="121">
        <v>20</v>
      </c>
      <c r="E23" s="152"/>
      <c r="F23" s="152"/>
      <c r="G23" s="123">
        <f t="shared" si="0"/>
        <v>1.3010299956639813</v>
      </c>
      <c r="H23" s="154"/>
      <c r="I23" s="154"/>
      <c r="J23" s="156"/>
      <c r="K23" s="158"/>
      <c r="L23" s="150"/>
    </row>
    <row r="24" spans="1:12" s="2" customFormat="1" ht="20.100000000000001" customHeight="1" x14ac:dyDescent="0.2">
      <c r="A24" s="53" t="s">
        <v>173</v>
      </c>
      <c r="B24" s="129">
        <v>69900</v>
      </c>
      <c r="C24" s="121" t="s">
        <v>79</v>
      </c>
      <c r="D24" s="121">
        <v>20</v>
      </c>
      <c r="E24" s="152"/>
      <c r="F24" s="152"/>
      <c r="G24" s="123">
        <f t="shared" si="0"/>
        <v>1.3010299956639813</v>
      </c>
      <c r="H24" s="154"/>
      <c r="I24" s="154"/>
      <c r="J24" s="156"/>
      <c r="K24" s="158"/>
      <c r="L24" s="150"/>
    </row>
    <row r="25" spans="1:12" ht="20.100000000000001" customHeight="1" thickBot="1" x14ac:dyDescent="0.25">
      <c r="A25" s="53" t="s">
        <v>174</v>
      </c>
      <c r="B25" s="129">
        <v>69900</v>
      </c>
      <c r="C25" s="121" t="s">
        <v>65</v>
      </c>
      <c r="D25" s="121">
        <v>1</v>
      </c>
      <c r="E25" s="152"/>
      <c r="F25" s="152"/>
      <c r="G25" s="123">
        <f t="shared" si="0"/>
        <v>0</v>
      </c>
      <c r="H25" s="154"/>
      <c r="I25" s="154"/>
      <c r="J25" s="156"/>
      <c r="K25" s="158"/>
      <c r="L25" s="150"/>
    </row>
    <row r="26" spans="1:12" ht="20.100000000000001" customHeight="1" thickBot="1" x14ac:dyDescent="0.25">
      <c r="A26" s="54" t="s">
        <v>175</v>
      </c>
      <c r="B26" s="11">
        <v>0</v>
      </c>
      <c r="C26" s="23" t="s">
        <v>65</v>
      </c>
      <c r="D26" s="23">
        <v>0</v>
      </c>
      <c r="E26" s="16"/>
      <c r="F26" s="16"/>
      <c r="G26" s="17" t="e">
        <f t="shared" si="0"/>
        <v>#NUM!</v>
      </c>
      <c r="H26" s="12"/>
      <c r="I26" s="12"/>
      <c r="J26" s="13"/>
      <c r="K26" s="14"/>
      <c r="L26" s="36"/>
    </row>
    <row r="27" spans="1:12" s="2" customFormat="1" ht="20.100000000000001" customHeight="1" thickTop="1" x14ac:dyDescent="0.2">
      <c r="A27" s="52" t="s">
        <v>176</v>
      </c>
      <c r="B27" s="128">
        <v>69900</v>
      </c>
      <c r="C27" s="120" t="s">
        <v>79</v>
      </c>
      <c r="D27" s="120">
        <v>20</v>
      </c>
      <c r="E27" s="151">
        <f>AVERAGE(D27:D31)</f>
        <v>4.8</v>
      </c>
      <c r="F27" s="151">
        <f>STDEV(D27:D31)</f>
        <v>8.4970583144992009</v>
      </c>
      <c r="G27" s="122">
        <f t="shared" si="0"/>
        <v>1.3010299956639813</v>
      </c>
      <c r="H27" s="153">
        <f>AVERAGE(G27:G31)</f>
        <v>0.26020599913279624</v>
      </c>
      <c r="I27" s="153">
        <f>STDEV(G27:G31)^2</f>
        <v>0.33853580992348381</v>
      </c>
      <c r="J27" s="155">
        <f>$H$3-H27</f>
        <v>2.8714020704345957</v>
      </c>
      <c r="K27" s="157">
        <f>SQRT(I27)/SQRT(5)</f>
        <v>0.26020599913279624</v>
      </c>
      <c r="L27" s="149">
        <f>1.96*K27</f>
        <v>0.51000375830028066</v>
      </c>
    </row>
    <row r="28" spans="1:12" s="2" customFormat="1" ht="20.100000000000001" customHeight="1" x14ac:dyDescent="0.2">
      <c r="A28" s="53" t="s">
        <v>177</v>
      </c>
      <c r="B28" s="129">
        <v>69900</v>
      </c>
      <c r="C28" s="121" t="s">
        <v>65</v>
      </c>
      <c r="D28" s="121">
        <v>1</v>
      </c>
      <c r="E28" s="152"/>
      <c r="F28" s="152"/>
      <c r="G28" s="123">
        <f t="shared" si="0"/>
        <v>0</v>
      </c>
      <c r="H28" s="154"/>
      <c r="I28" s="154"/>
      <c r="J28" s="156"/>
      <c r="K28" s="158"/>
      <c r="L28" s="150"/>
    </row>
    <row r="29" spans="1:12" s="2" customFormat="1" ht="20.100000000000001" customHeight="1" x14ac:dyDescent="0.2">
      <c r="A29" s="53" t="s">
        <v>178</v>
      </c>
      <c r="B29" s="129">
        <v>69900</v>
      </c>
      <c r="C29" s="121" t="s">
        <v>65</v>
      </c>
      <c r="D29" s="121">
        <v>1</v>
      </c>
      <c r="E29" s="152"/>
      <c r="F29" s="152"/>
      <c r="G29" s="123">
        <f t="shared" si="0"/>
        <v>0</v>
      </c>
      <c r="H29" s="154"/>
      <c r="I29" s="154"/>
      <c r="J29" s="156"/>
      <c r="K29" s="158"/>
      <c r="L29" s="150"/>
    </row>
    <row r="30" spans="1:12" s="2" customFormat="1" ht="20.100000000000001" customHeight="1" x14ac:dyDescent="0.2">
      <c r="A30" s="53" t="s">
        <v>179</v>
      </c>
      <c r="B30" s="129">
        <v>69900</v>
      </c>
      <c r="C30" s="121" t="s">
        <v>65</v>
      </c>
      <c r="D30" s="121">
        <v>1</v>
      </c>
      <c r="E30" s="152"/>
      <c r="F30" s="152"/>
      <c r="G30" s="123">
        <f t="shared" si="0"/>
        <v>0</v>
      </c>
      <c r="H30" s="154"/>
      <c r="I30" s="154"/>
      <c r="J30" s="156"/>
      <c r="K30" s="158"/>
      <c r="L30" s="150"/>
    </row>
    <row r="31" spans="1:12" ht="20.100000000000001" customHeight="1" thickBot="1" x14ac:dyDescent="0.25">
      <c r="A31" s="53" t="s">
        <v>180</v>
      </c>
      <c r="B31" s="129">
        <v>69900</v>
      </c>
      <c r="C31" s="45" t="s">
        <v>65</v>
      </c>
      <c r="D31" s="121">
        <v>1</v>
      </c>
      <c r="E31" s="152"/>
      <c r="F31" s="152"/>
      <c r="G31" s="123">
        <f t="shared" si="0"/>
        <v>0</v>
      </c>
      <c r="H31" s="154"/>
      <c r="I31" s="154"/>
      <c r="J31" s="156"/>
      <c r="K31" s="158"/>
      <c r="L31" s="150"/>
    </row>
    <row r="32" spans="1:12" ht="20.100000000000001" customHeight="1" thickBot="1" x14ac:dyDescent="0.25">
      <c r="A32" s="57" t="s">
        <v>181</v>
      </c>
      <c r="B32" s="11">
        <v>0</v>
      </c>
      <c r="C32" s="39" t="s">
        <v>65</v>
      </c>
      <c r="D32" s="39">
        <v>0</v>
      </c>
      <c r="E32" s="40"/>
      <c r="F32" s="40"/>
      <c r="G32" s="41" t="e">
        <f t="shared" si="0"/>
        <v>#NUM!</v>
      </c>
      <c r="H32" s="41"/>
      <c r="I32" s="41"/>
      <c r="J32" s="42"/>
      <c r="K32" s="43"/>
      <c r="L32" s="44"/>
    </row>
    <row r="33" spans="1:12" ht="15.75" thickTop="1" x14ac:dyDescent="0.2">
      <c r="A33" s="10"/>
      <c r="B33" s="10"/>
      <c r="C33" s="10"/>
      <c r="D33" s="10"/>
      <c r="E33" s="10"/>
      <c r="F33" s="10"/>
      <c r="G33" s="10"/>
      <c r="H33" s="10"/>
      <c r="I33" s="10"/>
      <c r="J33" s="10"/>
      <c r="K33" s="10"/>
      <c r="L33" s="10"/>
    </row>
    <row r="34" spans="1:12" ht="20.100000000000001" customHeight="1" x14ac:dyDescent="0.2">
      <c r="A34" s="10"/>
      <c r="B34" s="10"/>
      <c r="C34" s="10"/>
      <c r="D34" s="10"/>
      <c r="E34" s="10"/>
      <c r="F34" s="10"/>
      <c r="G34" s="10"/>
      <c r="H34" s="10"/>
      <c r="I34" s="10"/>
      <c r="J34" s="10"/>
      <c r="K34" s="10"/>
      <c r="L34" s="10"/>
    </row>
    <row r="35" spans="1:12" ht="38.25" customHeight="1" x14ac:dyDescent="0.2">
      <c r="A35" s="165" t="s">
        <v>91</v>
      </c>
      <c r="B35" s="165"/>
      <c r="C35" s="165"/>
      <c r="D35" s="165"/>
      <c r="E35" s="165"/>
      <c r="F35" s="165"/>
      <c r="G35" s="10"/>
      <c r="H35" s="10"/>
      <c r="I35" s="10"/>
      <c r="J35" s="10"/>
      <c r="K35" s="10"/>
      <c r="L35" s="10"/>
    </row>
    <row r="36" spans="1:12" ht="51.75" customHeight="1" x14ac:dyDescent="0.2">
      <c r="A36" s="25" t="s">
        <v>48</v>
      </c>
      <c r="B36" s="26" t="s">
        <v>49</v>
      </c>
      <c r="C36" s="26" t="s">
        <v>50</v>
      </c>
      <c r="D36" s="26" t="s">
        <v>51</v>
      </c>
      <c r="E36" s="26" t="s">
        <v>52</v>
      </c>
      <c r="F36" s="10"/>
      <c r="G36" s="10"/>
      <c r="H36" s="10"/>
      <c r="I36" s="10"/>
      <c r="J36" s="10"/>
      <c r="K36" s="10"/>
      <c r="L36" s="10"/>
    </row>
    <row r="37" spans="1:12" ht="20.100000000000001" customHeight="1" x14ac:dyDescent="0.2">
      <c r="A37" s="87" t="s">
        <v>152</v>
      </c>
      <c r="B37" s="114">
        <v>69900</v>
      </c>
      <c r="C37" s="114">
        <v>1060</v>
      </c>
      <c r="D37" s="114">
        <f>C37*2</f>
        <v>2120</v>
      </c>
      <c r="E37" s="143">
        <f>AVERAGE(D37:D41)</f>
        <v>1457.2</v>
      </c>
      <c r="F37" s="10"/>
      <c r="G37" s="10"/>
      <c r="H37" s="10"/>
      <c r="I37" s="10"/>
      <c r="J37" s="10"/>
      <c r="K37" s="10"/>
      <c r="L37" s="10"/>
    </row>
    <row r="38" spans="1:12" ht="20.100000000000001" customHeight="1" x14ac:dyDescent="0.2">
      <c r="A38" s="88" t="s">
        <v>153</v>
      </c>
      <c r="B38" s="115">
        <v>69900</v>
      </c>
      <c r="C38" s="115">
        <v>1060</v>
      </c>
      <c r="D38" s="115">
        <f t="shared" ref="D38:D41" si="3">C38*2</f>
        <v>2120</v>
      </c>
      <c r="E38" s="144"/>
      <c r="F38" s="10"/>
      <c r="G38" s="10"/>
      <c r="H38" s="10"/>
      <c r="I38" s="10"/>
      <c r="J38" s="10"/>
      <c r="K38" s="10"/>
      <c r="L38" s="10"/>
    </row>
    <row r="39" spans="1:12" ht="20.100000000000001" customHeight="1" x14ac:dyDescent="0.2">
      <c r="A39" s="88" t="s">
        <v>154</v>
      </c>
      <c r="B39" s="115">
        <v>69900</v>
      </c>
      <c r="C39" s="115">
        <v>405</v>
      </c>
      <c r="D39" s="115">
        <f t="shared" si="3"/>
        <v>810</v>
      </c>
      <c r="E39" s="144"/>
      <c r="F39" s="10"/>
      <c r="G39" s="10"/>
      <c r="H39" s="10"/>
      <c r="I39" s="10"/>
      <c r="J39" s="10"/>
      <c r="K39" s="10"/>
      <c r="L39" s="10"/>
    </row>
    <row r="40" spans="1:12" ht="20.100000000000001" customHeight="1" x14ac:dyDescent="0.2">
      <c r="A40" s="88" t="s">
        <v>155</v>
      </c>
      <c r="B40" s="115">
        <v>69900</v>
      </c>
      <c r="C40" s="115">
        <v>559</v>
      </c>
      <c r="D40" s="115">
        <f t="shared" si="3"/>
        <v>1118</v>
      </c>
      <c r="E40" s="144"/>
      <c r="F40" s="10"/>
      <c r="G40" s="10"/>
      <c r="H40" s="10"/>
      <c r="I40" s="10"/>
      <c r="J40" s="10"/>
      <c r="K40" s="10"/>
      <c r="L40" s="10"/>
    </row>
    <row r="41" spans="1:12" ht="20.100000000000001" customHeight="1" x14ac:dyDescent="0.2">
      <c r="A41" s="88" t="s">
        <v>156</v>
      </c>
      <c r="B41" s="115">
        <v>69900</v>
      </c>
      <c r="C41" s="115">
        <v>559</v>
      </c>
      <c r="D41" s="115">
        <f t="shared" si="3"/>
        <v>1118</v>
      </c>
      <c r="E41" s="144"/>
      <c r="F41" s="10"/>
      <c r="G41" s="10"/>
      <c r="H41" s="10"/>
      <c r="I41" s="10"/>
      <c r="J41" s="10"/>
      <c r="K41" s="10"/>
      <c r="L41" s="10"/>
    </row>
    <row r="42" spans="1:12" ht="20.100000000000001" customHeight="1" x14ac:dyDescent="0.2">
      <c r="A42" s="89" t="s">
        <v>157</v>
      </c>
      <c r="B42" s="99">
        <v>0</v>
      </c>
      <c r="C42" s="99" t="s">
        <v>65</v>
      </c>
      <c r="D42" s="99">
        <v>0</v>
      </c>
      <c r="E42" s="100"/>
      <c r="F42" s="10"/>
      <c r="G42" s="10"/>
      <c r="H42" s="10"/>
      <c r="I42" s="10"/>
      <c r="J42" s="10"/>
      <c r="K42" s="10"/>
      <c r="L42" s="10"/>
    </row>
    <row r="43" spans="1:12" ht="20.100000000000001" customHeight="1" x14ac:dyDescent="0.2">
      <c r="A43" s="33" t="s">
        <v>158</v>
      </c>
      <c r="B43" s="114">
        <v>69900</v>
      </c>
      <c r="C43" s="116">
        <v>294</v>
      </c>
      <c r="D43" s="116">
        <f t="shared" ref="D43:D47" si="4">C43*2</f>
        <v>588</v>
      </c>
      <c r="E43" s="145">
        <f>AVERAGE(D43:D47)</f>
        <v>370.8</v>
      </c>
      <c r="F43" s="10"/>
      <c r="G43" s="10"/>
      <c r="H43" s="10"/>
      <c r="I43" s="10"/>
      <c r="J43" s="10"/>
      <c r="K43" s="10"/>
      <c r="L43" s="10"/>
    </row>
    <row r="44" spans="1:12" ht="20.100000000000001" customHeight="1" x14ac:dyDescent="0.2">
      <c r="A44" s="34" t="s">
        <v>159</v>
      </c>
      <c r="B44" s="115">
        <v>69900</v>
      </c>
      <c r="C44" s="117">
        <v>154</v>
      </c>
      <c r="D44" s="117">
        <f t="shared" si="4"/>
        <v>308</v>
      </c>
      <c r="E44" s="146"/>
      <c r="F44" s="10"/>
      <c r="G44" s="10"/>
      <c r="H44" s="10"/>
      <c r="I44" s="10"/>
      <c r="J44" s="10"/>
      <c r="K44" s="10"/>
      <c r="L44" s="10"/>
    </row>
    <row r="45" spans="1:12" ht="20.100000000000001" customHeight="1" x14ac:dyDescent="0.2">
      <c r="A45" s="34" t="s">
        <v>160</v>
      </c>
      <c r="B45" s="115">
        <v>69900</v>
      </c>
      <c r="C45" s="117">
        <v>112</v>
      </c>
      <c r="D45" s="117">
        <f t="shared" si="4"/>
        <v>224</v>
      </c>
      <c r="E45" s="146"/>
      <c r="F45" s="10"/>
      <c r="G45" s="10"/>
      <c r="H45" s="10"/>
      <c r="I45" s="10"/>
      <c r="J45" s="10"/>
      <c r="K45" s="10"/>
      <c r="L45" s="10"/>
    </row>
    <row r="46" spans="1:12" ht="20.100000000000001" customHeight="1" x14ac:dyDescent="0.2">
      <c r="A46" s="34" t="s">
        <v>161</v>
      </c>
      <c r="B46" s="115">
        <v>69900</v>
      </c>
      <c r="C46" s="119">
        <v>154</v>
      </c>
      <c r="D46" s="117">
        <f t="shared" si="4"/>
        <v>308</v>
      </c>
      <c r="E46" s="146"/>
      <c r="F46" s="10"/>
      <c r="G46" s="10"/>
      <c r="H46" s="10"/>
      <c r="I46" s="10"/>
      <c r="J46" s="10"/>
      <c r="K46" s="10"/>
      <c r="L46" s="10"/>
    </row>
    <row r="47" spans="1:12" ht="20.100000000000001" customHeight="1" x14ac:dyDescent="0.2">
      <c r="A47" s="34" t="s">
        <v>162</v>
      </c>
      <c r="B47" s="115">
        <v>69900</v>
      </c>
      <c r="C47" s="117">
        <v>213</v>
      </c>
      <c r="D47" s="117">
        <f t="shared" si="4"/>
        <v>426</v>
      </c>
      <c r="E47" s="146"/>
      <c r="F47" s="10"/>
      <c r="G47" s="10"/>
      <c r="H47" s="10"/>
      <c r="I47" s="10"/>
      <c r="J47" s="10"/>
      <c r="K47" s="10"/>
      <c r="L47" s="10"/>
    </row>
    <row r="48" spans="1:12" ht="20.100000000000001" customHeight="1" x14ac:dyDescent="0.2">
      <c r="A48" s="35" t="s">
        <v>163</v>
      </c>
      <c r="B48" s="101">
        <v>0</v>
      </c>
      <c r="C48" s="101" t="s">
        <v>65</v>
      </c>
      <c r="D48" s="101">
        <v>0</v>
      </c>
      <c r="E48" s="100"/>
      <c r="F48" s="10"/>
      <c r="G48" s="10"/>
      <c r="H48" s="10"/>
      <c r="I48" s="10"/>
      <c r="J48" s="10"/>
      <c r="K48" s="10"/>
      <c r="L48" s="10"/>
    </row>
    <row r="49" spans="1:5" s="10" customFormat="1" ht="20.100000000000001" customHeight="1" x14ac:dyDescent="0.2">
      <c r="A49" s="33" t="s">
        <v>164</v>
      </c>
      <c r="B49" s="114">
        <v>69900</v>
      </c>
      <c r="C49" s="116">
        <v>15</v>
      </c>
      <c r="D49" s="116">
        <f t="shared" ref="D49:D50" si="5">C49*2</f>
        <v>30</v>
      </c>
      <c r="E49" s="145">
        <f>AVERAGE(D49:D53)</f>
        <v>79.36</v>
      </c>
    </row>
    <row r="50" spans="1:5" s="10" customFormat="1" ht="20.100000000000001" customHeight="1" x14ac:dyDescent="0.2">
      <c r="A50" s="34" t="s">
        <v>165</v>
      </c>
      <c r="B50" s="115">
        <v>69900</v>
      </c>
      <c r="C50" s="117">
        <v>65.400000000000006</v>
      </c>
      <c r="D50" s="117">
        <f t="shared" si="5"/>
        <v>130.80000000000001</v>
      </c>
      <c r="E50" s="146"/>
    </row>
    <row r="51" spans="1:5" s="10" customFormat="1" ht="20.100000000000001" customHeight="1" x14ac:dyDescent="0.2">
      <c r="A51" s="34" t="s">
        <v>166</v>
      </c>
      <c r="B51" s="115">
        <v>69900</v>
      </c>
      <c r="C51" s="117" t="s">
        <v>79</v>
      </c>
      <c r="D51" s="117">
        <v>20</v>
      </c>
      <c r="E51" s="146"/>
    </row>
    <row r="52" spans="1:5" s="10" customFormat="1" ht="20.100000000000001" customHeight="1" x14ac:dyDescent="0.2">
      <c r="A52" s="34" t="s">
        <v>167</v>
      </c>
      <c r="B52" s="115">
        <v>69900</v>
      </c>
      <c r="C52" s="119">
        <v>65.400000000000006</v>
      </c>
      <c r="D52" s="117">
        <f t="shared" ref="D52:D53" si="6">C52*2</f>
        <v>130.80000000000001</v>
      </c>
      <c r="E52" s="146"/>
    </row>
    <row r="53" spans="1:5" s="10" customFormat="1" ht="20.100000000000001" customHeight="1" x14ac:dyDescent="0.2">
      <c r="A53" s="34" t="s">
        <v>168</v>
      </c>
      <c r="B53" s="115">
        <v>69900</v>
      </c>
      <c r="C53" s="117">
        <v>42.6</v>
      </c>
      <c r="D53" s="117">
        <f t="shared" si="6"/>
        <v>85.2</v>
      </c>
      <c r="E53" s="146"/>
    </row>
    <row r="54" spans="1:5" s="10" customFormat="1" ht="20.100000000000001" customHeight="1" x14ac:dyDescent="0.2">
      <c r="A54" s="35" t="s">
        <v>169</v>
      </c>
      <c r="B54" s="101">
        <v>0</v>
      </c>
      <c r="C54" s="101" t="s">
        <v>65</v>
      </c>
      <c r="D54" s="101">
        <v>0</v>
      </c>
      <c r="E54" s="100"/>
    </row>
    <row r="55" spans="1:5" s="10" customFormat="1" ht="20.100000000000001" customHeight="1" x14ac:dyDescent="0.2">
      <c r="A55" s="52" t="s">
        <v>170</v>
      </c>
      <c r="B55" s="114">
        <v>69900</v>
      </c>
      <c r="C55" s="118" t="s">
        <v>65</v>
      </c>
      <c r="D55" s="118">
        <v>1</v>
      </c>
      <c r="E55" s="147">
        <f>AVERAGE(D55:D59)</f>
        <v>8.6</v>
      </c>
    </row>
    <row r="56" spans="1:5" s="10" customFormat="1" ht="20.100000000000001" customHeight="1" x14ac:dyDescent="0.2">
      <c r="A56" s="53" t="s">
        <v>171</v>
      </c>
      <c r="B56" s="115">
        <v>69900</v>
      </c>
      <c r="C56" s="119" t="s">
        <v>65</v>
      </c>
      <c r="D56" s="119">
        <v>1</v>
      </c>
      <c r="E56" s="148"/>
    </row>
    <row r="57" spans="1:5" s="10" customFormat="1" ht="20.100000000000001" customHeight="1" x14ac:dyDescent="0.2">
      <c r="A57" s="53" t="s">
        <v>172</v>
      </c>
      <c r="B57" s="115">
        <v>69900</v>
      </c>
      <c r="C57" s="119" t="s">
        <v>79</v>
      </c>
      <c r="D57" s="119">
        <v>20</v>
      </c>
      <c r="E57" s="148"/>
    </row>
    <row r="58" spans="1:5" s="10" customFormat="1" ht="20.100000000000001" customHeight="1" x14ac:dyDescent="0.2">
      <c r="A58" s="53" t="s">
        <v>173</v>
      </c>
      <c r="B58" s="115">
        <v>69900</v>
      </c>
      <c r="C58" s="119" t="s">
        <v>79</v>
      </c>
      <c r="D58" s="119">
        <v>20</v>
      </c>
      <c r="E58" s="148"/>
    </row>
    <row r="59" spans="1:5" s="10" customFormat="1" ht="20.100000000000001" customHeight="1" x14ac:dyDescent="0.2">
      <c r="A59" s="53" t="s">
        <v>174</v>
      </c>
      <c r="B59" s="115">
        <v>69900</v>
      </c>
      <c r="C59" s="119" t="s">
        <v>65</v>
      </c>
      <c r="D59" s="132">
        <v>1</v>
      </c>
      <c r="E59" s="148"/>
    </row>
    <row r="60" spans="1:5" s="10" customFormat="1" ht="20.100000000000001" customHeight="1" x14ac:dyDescent="0.2">
      <c r="A60" s="54" t="s">
        <v>175</v>
      </c>
      <c r="B60" s="101">
        <v>0</v>
      </c>
      <c r="C60" s="111" t="s">
        <v>65</v>
      </c>
      <c r="D60" s="111">
        <v>0</v>
      </c>
      <c r="E60" s="100"/>
    </row>
    <row r="61" spans="1:5" s="10" customFormat="1" ht="20.100000000000001" customHeight="1" x14ac:dyDescent="0.2">
      <c r="A61" s="52" t="s">
        <v>176</v>
      </c>
      <c r="B61" s="114">
        <v>69900</v>
      </c>
      <c r="C61" s="118" t="s">
        <v>79</v>
      </c>
      <c r="D61" s="118">
        <v>20</v>
      </c>
      <c r="E61" s="147">
        <f>AVERAGE(D61:D65)</f>
        <v>4.8</v>
      </c>
    </row>
    <row r="62" spans="1:5" s="10" customFormat="1" ht="20.100000000000001" customHeight="1" x14ac:dyDescent="0.2">
      <c r="A62" s="53" t="s">
        <v>177</v>
      </c>
      <c r="B62" s="115">
        <v>69900</v>
      </c>
      <c r="C62" s="119" t="s">
        <v>65</v>
      </c>
      <c r="D62" s="119">
        <v>1</v>
      </c>
      <c r="E62" s="148"/>
    </row>
    <row r="63" spans="1:5" s="10" customFormat="1" ht="20.100000000000001" customHeight="1" x14ac:dyDescent="0.2">
      <c r="A63" s="53" t="s">
        <v>178</v>
      </c>
      <c r="B63" s="115">
        <v>69900</v>
      </c>
      <c r="C63" s="119" t="s">
        <v>65</v>
      </c>
      <c r="D63" s="119">
        <v>1</v>
      </c>
      <c r="E63" s="148"/>
    </row>
    <row r="64" spans="1:5" s="10" customFormat="1" ht="20.100000000000001" customHeight="1" x14ac:dyDescent="0.2">
      <c r="A64" s="53" t="s">
        <v>179</v>
      </c>
      <c r="B64" s="115">
        <v>69900</v>
      </c>
      <c r="C64" s="119" t="s">
        <v>65</v>
      </c>
      <c r="D64" s="119">
        <v>1</v>
      </c>
      <c r="E64" s="148"/>
    </row>
    <row r="65" spans="1:5" s="10" customFormat="1" ht="20.100000000000001" customHeight="1" x14ac:dyDescent="0.2">
      <c r="A65" s="53" t="s">
        <v>180</v>
      </c>
      <c r="B65" s="115">
        <v>69900</v>
      </c>
      <c r="C65" s="102" t="s">
        <v>65</v>
      </c>
      <c r="D65" s="119">
        <v>1</v>
      </c>
      <c r="E65" s="148"/>
    </row>
    <row r="66" spans="1:5" s="10" customFormat="1" ht="20.100000000000001" customHeight="1" x14ac:dyDescent="0.2">
      <c r="A66" s="57" t="s">
        <v>181</v>
      </c>
      <c r="B66" s="101">
        <v>0</v>
      </c>
      <c r="C66" s="104" t="s">
        <v>65</v>
      </c>
      <c r="D66" s="104">
        <v>0</v>
      </c>
      <c r="E66" s="105"/>
    </row>
    <row r="67" spans="1:5" s="10" customFormat="1" ht="20.100000000000001" customHeight="1" x14ac:dyDescent="0.2"/>
    <row r="68" spans="1:5" s="10" customFormat="1" ht="20.100000000000001" customHeight="1" x14ac:dyDescent="0.2"/>
    <row r="69" spans="1:5" s="10" customFormat="1" ht="20.100000000000001" customHeight="1" x14ac:dyDescent="0.2"/>
    <row r="70" spans="1:5" s="10" customFormat="1" ht="20.100000000000001" customHeight="1" x14ac:dyDescent="0.2"/>
    <row r="71" spans="1:5" s="10" customFormat="1" ht="20.100000000000001" customHeight="1" x14ac:dyDescent="0.2"/>
    <row r="72" spans="1:5" s="10" customFormat="1" ht="20.100000000000001" customHeight="1" x14ac:dyDescent="0.2"/>
    <row r="73" spans="1:5" s="10" customFormat="1" ht="20.100000000000001" customHeight="1" x14ac:dyDescent="0.2"/>
    <row r="74" spans="1:5" s="10" customFormat="1" ht="20.100000000000001" customHeight="1" x14ac:dyDescent="0.2"/>
    <row r="75" spans="1:5" s="10" customFormat="1" ht="20.100000000000001" customHeight="1" x14ac:dyDescent="0.2"/>
    <row r="76" spans="1:5" s="10" customFormat="1" ht="20.100000000000001" customHeight="1" x14ac:dyDescent="0.2"/>
    <row r="77" spans="1:5" s="10" customFormat="1" ht="20.100000000000001" customHeight="1" x14ac:dyDescent="0.2"/>
    <row r="78" spans="1:5" s="10" customFormat="1" ht="20.100000000000001" customHeight="1" x14ac:dyDescent="0.2"/>
    <row r="79" spans="1:5" s="10" customFormat="1" ht="20.100000000000001" customHeight="1" x14ac:dyDescent="0.2"/>
    <row r="80" spans="1:5" s="10" customFormat="1" ht="20.100000000000001" customHeight="1" x14ac:dyDescent="0.2"/>
    <row r="81" s="10" customFormat="1" ht="20.100000000000001" customHeight="1" x14ac:dyDescent="0.2"/>
    <row r="82" s="10" customFormat="1" ht="20.100000000000001" customHeight="1" x14ac:dyDescent="0.2"/>
    <row r="83" s="10" customFormat="1" ht="20.100000000000001" customHeight="1" x14ac:dyDescent="0.2"/>
    <row r="84" s="10" customFormat="1" ht="20.100000000000001" customHeight="1" x14ac:dyDescent="0.2"/>
    <row r="85" s="10" customFormat="1" ht="20.100000000000001" customHeight="1" x14ac:dyDescent="0.2"/>
    <row r="86" s="10" customFormat="1" ht="20.100000000000001" customHeight="1" x14ac:dyDescent="0.2"/>
    <row r="87" s="10" customFormat="1" ht="20.100000000000001" customHeight="1" x14ac:dyDescent="0.2"/>
    <row r="88" s="10" customFormat="1" ht="20.100000000000001" customHeight="1" x14ac:dyDescent="0.2"/>
    <row r="89" s="10" customFormat="1" ht="20.100000000000001" customHeight="1" x14ac:dyDescent="0.2"/>
    <row r="90" s="10" customFormat="1" ht="20.100000000000001" customHeight="1" x14ac:dyDescent="0.2"/>
    <row r="91" s="10" customFormat="1" ht="20.100000000000001" customHeight="1" x14ac:dyDescent="0.2"/>
    <row r="92" s="10" customFormat="1" ht="20.100000000000001" customHeight="1" x14ac:dyDescent="0.2"/>
    <row r="93" s="10" customFormat="1" ht="20.100000000000001" customHeight="1" x14ac:dyDescent="0.2"/>
    <row r="94" s="10" customFormat="1" ht="20.100000000000001" customHeight="1" x14ac:dyDescent="0.2"/>
    <row r="95" s="10" customFormat="1" ht="20.100000000000001" customHeight="1" x14ac:dyDescent="0.2"/>
    <row r="96" s="10" customFormat="1" ht="20.100000000000001" customHeight="1" x14ac:dyDescent="0.2"/>
    <row r="97" s="10" customFormat="1" ht="20.100000000000001" customHeight="1" x14ac:dyDescent="0.2"/>
    <row r="98" s="10" customFormat="1" ht="20.100000000000001" customHeight="1" x14ac:dyDescent="0.2"/>
    <row r="99" s="10" customFormat="1" ht="20.100000000000001" customHeight="1" x14ac:dyDescent="0.2"/>
    <row r="100" s="10" customFormat="1" ht="20.100000000000001" customHeight="1" x14ac:dyDescent="0.2"/>
    <row r="101" s="10" customFormat="1" ht="20.100000000000001" customHeight="1" x14ac:dyDescent="0.2"/>
    <row r="102" s="10" customFormat="1" ht="20.100000000000001" customHeight="1" x14ac:dyDescent="0.2"/>
    <row r="103" s="10" customFormat="1" ht="20.100000000000001" customHeight="1" x14ac:dyDescent="0.2"/>
    <row r="104" s="10" customFormat="1" ht="20.100000000000001" customHeight="1" x14ac:dyDescent="0.2"/>
    <row r="105" s="10" customFormat="1" ht="20.100000000000001" customHeight="1" x14ac:dyDescent="0.2"/>
    <row r="106" s="10" customFormat="1" ht="20.100000000000001" customHeight="1" x14ac:dyDescent="0.2"/>
    <row r="107" s="10" customFormat="1" ht="20.100000000000001" customHeight="1" x14ac:dyDescent="0.2"/>
    <row r="108" s="10" customFormat="1" ht="20.100000000000001" customHeight="1" x14ac:dyDescent="0.2"/>
    <row r="109" s="10" customFormat="1" ht="20.100000000000001" customHeight="1" x14ac:dyDescent="0.2"/>
    <row r="110" s="10" customFormat="1" ht="20.100000000000001" customHeight="1" x14ac:dyDescent="0.2"/>
    <row r="111" s="10" customFormat="1" ht="20.100000000000001" customHeight="1" x14ac:dyDescent="0.2"/>
    <row r="112" s="10" customFormat="1" ht="20.100000000000001" customHeight="1" x14ac:dyDescent="0.2"/>
    <row r="113" s="10" customFormat="1" ht="20.100000000000001" customHeight="1" x14ac:dyDescent="0.2"/>
    <row r="114" s="10" customFormat="1" ht="20.100000000000001" customHeight="1" x14ac:dyDescent="0.2"/>
    <row r="115" s="10" customFormat="1" ht="20.100000000000001" customHeight="1" x14ac:dyDescent="0.2"/>
    <row r="116" s="10" customFormat="1" ht="20.100000000000001" customHeight="1" x14ac:dyDescent="0.2"/>
    <row r="117" s="10" customFormat="1" ht="20.100000000000001" customHeight="1" x14ac:dyDescent="0.2"/>
    <row r="118" s="10" customFormat="1" ht="20.100000000000001" customHeight="1" x14ac:dyDescent="0.2"/>
    <row r="119" s="10" customFormat="1" ht="20.100000000000001" customHeight="1" x14ac:dyDescent="0.2"/>
    <row r="120" s="10" customFormat="1" ht="20.100000000000001" customHeight="1" x14ac:dyDescent="0.2"/>
    <row r="121" s="10" customFormat="1" ht="20.100000000000001" customHeight="1" x14ac:dyDescent="0.2"/>
    <row r="122" s="10" customFormat="1" ht="20.100000000000001" customHeight="1" x14ac:dyDescent="0.2"/>
    <row r="123" s="10" customFormat="1" ht="20.100000000000001" customHeight="1" x14ac:dyDescent="0.2"/>
    <row r="124" s="10" customFormat="1" ht="20.100000000000001" customHeight="1" x14ac:dyDescent="0.2"/>
    <row r="125" s="10" customFormat="1" x14ac:dyDescent="0.2"/>
    <row r="126" s="10" customFormat="1" x14ac:dyDescent="0.2"/>
    <row r="127" s="10" customFormat="1" x14ac:dyDescent="0.2"/>
    <row r="128" s="10" customFormat="1" x14ac:dyDescent="0.2"/>
    <row r="129" s="10" customFormat="1" x14ac:dyDescent="0.2"/>
    <row r="130" s="10" customFormat="1" x14ac:dyDescent="0.2"/>
    <row r="131" s="10" customFormat="1" x14ac:dyDescent="0.2"/>
    <row r="132" s="10" customFormat="1" x14ac:dyDescent="0.2"/>
    <row r="133" s="10" customFormat="1" x14ac:dyDescent="0.2"/>
    <row r="134" s="10" customFormat="1" x14ac:dyDescent="0.2"/>
    <row r="135" s="10" customFormat="1" x14ac:dyDescent="0.2"/>
    <row r="136" s="10" customFormat="1" x14ac:dyDescent="0.2"/>
    <row r="137" s="10" customFormat="1" x14ac:dyDescent="0.2"/>
    <row r="138" s="10" customFormat="1" x14ac:dyDescent="0.2"/>
    <row r="139" s="10" customFormat="1" x14ac:dyDescent="0.2"/>
    <row r="140" s="10" customFormat="1" x14ac:dyDescent="0.2"/>
    <row r="141" s="10" customFormat="1" x14ac:dyDescent="0.2"/>
    <row r="142" s="10" customFormat="1" x14ac:dyDescent="0.2"/>
    <row r="143" s="10" customFormat="1" x14ac:dyDescent="0.2"/>
    <row r="144" s="10" customFormat="1" x14ac:dyDescent="0.2"/>
    <row r="145" s="10" customFormat="1" x14ac:dyDescent="0.2"/>
    <row r="146" s="10" customFormat="1" x14ac:dyDescent="0.2"/>
    <row r="147" s="10" customFormat="1" x14ac:dyDescent="0.2"/>
    <row r="148" s="10" customFormat="1" x14ac:dyDescent="0.2"/>
    <row r="149" s="10" customFormat="1" x14ac:dyDescent="0.2"/>
    <row r="150" s="10" customFormat="1" x14ac:dyDescent="0.2"/>
    <row r="151" s="10" customFormat="1" x14ac:dyDescent="0.2"/>
    <row r="152" s="10" customFormat="1" x14ac:dyDescent="0.2"/>
    <row r="153" s="10" customFormat="1" x14ac:dyDescent="0.2"/>
    <row r="154" s="10" customFormat="1" x14ac:dyDescent="0.2"/>
    <row r="155" s="10" customFormat="1" x14ac:dyDescent="0.2"/>
    <row r="156" s="10" customFormat="1" x14ac:dyDescent="0.2"/>
    <row r="157" s="10" customFormat="1" x14ac:dyDescent="0.2"/>
    <row r="158" s="10" customFormat="1" x14ac:dyDescent="0.2"/>
    <row r="159" s="10" customFormat="1" x14ac:dyDescent="0.2"/>
    <row r="160" s="10" customFormat="1" x14ac:dyDescent="0.2"/>
    <row r="161" s="10" customFormat="1" x14ac:dyDescent="0.2"/>
    <row r="162" s="10" customFormat="1" x14ac:dyDescent="0.2"/>
    <row r="163" s="10" customFormat="1" x14ac:dyDescent="0.2"/>
    <row r="164" s="10" customFormat="1" x14ac:dyDescent="0.2"/>
    <row r="165" s="10" customFormat="1" x14ac:dyDescent="0.2"/>
    <row r="166" s="10" customFormat="1" x14ac:dyDescent="0.2"/>
    <row r="167" s="10" customFormat="1" x14ac:dyDescent="0.2"/>
    <row r="168" s="10" customFormat="1" x14ac:dyDescent="0.2"/>
    <row r="169" s="10" customFormat="1" x14ac:dyDescent="0.2"/>
    <row r="170" s="10" customFormat="1" x14ac:dyDescent="0.2"/>
    <row r="171" s="10" customFormat="1" x14ac:dyDescent="0.2"/>
    <row r="172" s="10" customFormat="1" x14ac:dyDescent="0.2"/>
    <row r="173" s="10" customFormat="1" x14ac:dyDescent="0.2"/>
    <row r="174" s="10" customFormat="1" x14ac:dyDescent="0.2"/>
    <row r="175" s="10" customFormat="1" x14ac:dyDescent="0.2"/>
    <row r="176" s="10" customFormat="1" x14ac:dyDescent="0.2"/>
    <row r="177" s="10" customFormat="1" x14ac:dyDescent="0.2"/>
    <row r="178" s="10" customFormat="1" x14ac:dyDescent="0.2"/>
    <row r="179" s="10" customFormat="1" x14ac:dyDescent="0.2"/>
    <row r="180" s="10" customFormat="1" x14ac:dyDescent="0.2"/>
    <row r="181" s="10" customFormat="1" x14ac:dyDescent="0.2"/>
    <row r="182" s="10" customFormat="1" x14ac:dyDescent="0.2"/>
    <row r="183" s="10" customFormat="1" x14ac:dyDescent="0.2"/>
    <row r="184" s="10" customFormat="1" x14ac:dyDescent="0.2"/>
    <row r="185" s="10" customFormat="1" x14ac:dyDescent="0.2"/>
    <row r="186" s="10" customFormat="1" x14ac:dyDescent="0.2"/>
    <row r="187" s="10" customFormat="1" x14ac:dyDescent="0.2"/>
    <row r="188" s="10" customFormat="1" x14ac:dyDescent="0.2"/>
    <row r="189" s="10" customFormat="1" x14ac:dyDescent="0.2"/>
    <row r="190" s="10" customFormat="1" x14ac:dyDescent="0.2"/>
    <row r="191" s="10" customFormat="1" x14ac:dyDescent="0.2"/>
    <row r="192" s="10" customFormat="1" x14ac:dyDescent="0.2"/>
    <row r="193" s="10" customFormat="1" x14ac:dyDescent="0.2"/>
    <row r="194" s="10" customFormat="1" x14ac:dyDescent="0.2"/>
    <row r="195" s="10" customFormat="1" x14ac:dyDescent="0.2"/>
    <row r="196" s="10" customFormat="1" x14ac:dyDescent="0.2"/>
    <row r="197" s="10" customFormat="1" x14ac:dyDescent="0.2"/>
    <row r="198" s="10" customFormat="1" x14ac:dyDescent="0.2"/>
    <row r="199" s="10" customFormat="1" x14ac:dyDescent="0.2"/>
    <row r="200" s="10" customFormat="1" x14ac:dyDescent="0.2"/>
    <row r="201" s="10" customFormat="1" x14ac:dyDescent="0.2"/>
    <row r="202" s="10" customFormat="1" x14ac:dyDescent="0.2"/>
    <row r="203" s="10" customFormat="1" x14ac:dyDescent="0.2"/>
    <row r="204" s="10" customFormat="1" x14ac:dyDescent="0.2"/>
    <row r="205" s="10" customFormat="1" x14ac:dyDescent="0.2"/>
    <row r="206" s="10" customFormat="1" x14ac:dyDescent="0.2"/>
    <row r="207" s="10" customFormat="1" x14ac:dyDescent="0.2"/>
    <row r="208" s="10" customFormat="1" x14ac:dyDescent="0.2"/>
    <row r="209" s="10" customFormat="1" x14ac:dyDescent="0.2"/>
    <row r="210" s="10" customFormat="1" x14ac:dyDescent="0.2"/>
    <row r="211" s="10" customFormat="1" x14ac:dyDescent="0.2"/>
    <row r="212" s="10" customFormat="1" x14ac:dyDescent="0.2"/>
    <row r="213" s="10" customFormat="1" x14ac:dyDescent="0.2"/>
    <row r="214" s="10" customFormat="1" x14ac:dyDescent="0.2"/>
    <row r="215" s="10" customFormat="1" x14ac:dyDescent="0.2"/>
    <row r="216" s="10" customFormat="1" x14ac:dyDescent="0.2"/>
    <row r="217" s="10" customFormat="1" x14ac:dyDescent="0.2"/>
    <row r="218" s="10" customFormat="1" x14ac:dyDescent="0.2"/>
    <row r="219" s="10" customFormat="1" x14ac:dyDescent="0.2"/>
  </sheetData>
  <mergeCells count="41">
    <mergeCell ref="L21:L25"/>
    <mergeCell ref="E27:E31"/>
    <mergeCell ref="F27:F31"/>
    <mergeCell ref="H27:H31"/>
    <mergeCell ref="I27:I31"/>
    <mergeCell ref="J27:J31"/>
    <mergeCell ref="K27:K31"/>
    <mergeCell ref="L27:L31"/>
    <mergeCell ref="K15:K19"/>
    <mergeCell ref="L15:L19"/>
    <mergeCell ref="E15:E19"/>
    <mergeCell ref="F15:F19"/>
    <mergeCell ref="H15:H19"/>
    <mergeCell ref="I15:I19"/>
    <mergeCell ref="J15:J19"/>
    <mergeCell ref="F21:F25"/>
    <mergeCell ref="H21:H25"/>
    <mergeCell ref="I21:I25"/>
    <mergeCell ref="J21:J25"/>
    <mergeCell ref="E61:E65"/>
    <mergeCell ref="A35:F35"/>
    <mergeCell ref="E37:E41"/>
    <mergeCell ref="E43:E47"/>
    <mergeCell ref="E49:E53"/>
    <mergeCell ref="E55:E59"/>
    <mergeCell ref="K21:K25"/>
    <mergeCell ref="L3:L7"/>
    <mergeCell ref="E9:E13"/>
    <mergeCell ref="F9:F13"/>
    <mergeCell ref="H9:H13"/>
    <mergeCell ref="I9:I13"/>
    <mergeCell ref="J9:J13"/>
    <mergeCell ref="K9:K13"/>
    <mergeCell ref="L9:L13"/>
    <mergeCell ref="E3:E7"/>
    <mergeCell ref="F3:F7"/>
    <mergeCell ref="H3:H7"/>
    <mergeCell ref="I3:I7"/>
    <mergeCell ref="J3:J7"/>
    <mergeCell ref="K3:K7"/>
    <mergeCell ref="E21:E25"/>
  </mergeCells>
  <printOptions horizontalCentered="1"/>
  <pageMargins left="0.7" right="0.7" top="1.25" bottom="0.75" header="0.3" footer="0.3"/>
  <pageSetup scale="43" orientation="landscape" r:id="rId1"/>
  <headerFooter>
    <oddHeader>&amp;C&amp;20Study B05897
Test #2</oddHeader>
    <oddFooter>Page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219"/>
  <sheetViews>
    <sheetView zoomScale="60" zoomScaleNormal="60" workbookViewId="0"/>
  </sheetViews>
  <sheetFormatPr defaultColWidth="9.140625" defaultRowHeight="15" x14ac:dyDescent="0.2"/>
  <cols>
    <col min="1" max="1" width="5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6.42578125" style="5" customWidth="1"/>
    <col min="9" max="9" width="16.28515625" style="6" bestFit="1" customWidth="1"/>
    <col min="10" max="10" width="25.5703125" style="2" customWidth="1"/>
    <col min="11" max="11" width="14.42578125" style="2" customWidth="1"/>
    <col min="12" max="12" width="18.5703125" style="2" customWidth="1"/>
    <col min="13" max="16384" width="9.140625" style="3"/>
  </cols>
  <sheetData>
    <row r="1" spans="1:16" ht="15.75" thickBot="1" x14ac:dyDescent="0.25">
      <c r="M1" s="10"/>
      <c r="N1" s="10"/>
      <c r="O1" s="10"/>
      <c r="P1" s="10"/>
    </row>
    <row r="2" spans="1:16" s="1" customFormat="1" ht="66" customHeight="1" thickTop="1" thickBot="1" x14ac:dyDescent="0.3">
      <c r="A2" s="25" t="s">
        <v>48</v>
      </c>
      <c r="B2" s="26" t="s">
        <v>49</v>
      </c>
      <c r="C2" s="26" t="s">
        <v>50</v>
      </c>
      <c r="D2" s="26" t="s">
        <v>51</v>
      </c>
      <c r="E2" s="26" t="s">
        <v>52</v>
      </c>
      <c r="F2" s="26" t="s">
        <v>53</v>
      </c>
      <c r="G2" s="27" t="s">
        <v>54</v>
      </c>
      <c r="H2" s="28" t="s">
        <v>55</v>
      </c>
      <c r="I2" s="29" t="s">
        <v>56</v>
      </c>
      <c r="J2" s="30" t="s">
        <v>57</v>
      </c>
      <c r="K2" s="29" t="s">
        <v>20</v>
      </c>
      <c r="L2" s="31" t="s">
        <v>39</v>
      </c>
    </row>
    <row r="3" spans="1:16" s="10" customFormat="1" ht="19.5" customHeight="1" thickTop="1" x14ac:dyDescent="0.2">
      <c r="A3" s="87" t="s">
        <v>182</v>
      </c>
      <c r="B3" s="128">
        <v>69900</v>
      </c>
      <c r="C3" s="128">
        <v>1060</v>
      </c>
      <c r="D3" s="128">
        <f t="shared" ref="D3:D24" si="0">C3*2</f>
        <v>2120</v>
      </c>
      <c r="E3" s="168">
        <f>AVERAGE(D3:D7)</f>
        <v>2392.4</v>
      </c>
      <c r="F3" s="168">
        <f>STDEV(D3:D7)</f>
        <v>965.22992079607639</v>
      </c>
      <c r="G3" s="130">
        <f t="shared" ref="G3:G5" si="1">LOG(D3)</f>
        <v>3.3263358609287512</v>
      </c>
      <c r="H3" s="170">
        <f>AVERAGE(G3:G7)</f>
        <v>3.3551235980156777</v>
      </c>
      <c r="I3" s="172">
        <f>STDEV(G3:G7)^2</f>
        <v>2.3650274555814848E-2</v>
      </c>
      <c r="J3" s="155">
        <f>P4-H3</f>
        <v>1.4888764019843226</v>
      </c>
      <c r="K3" s="163">
        <f>SQRT(I3)/SQRT(5)</f>
        <v>6.8775394663811051E-2</v>
      </c>
      <c r="L3" s="166">
        <f>1.96*K3</f>
        <v>0.13479977354106965</v>
      </c>
    </row>
    <row r="4" spans="1:16" s="10" customFormat="1" ht="20.100000000000001" customHeight="1" x14ac:dyDescent="0.2">
      <c r="A4" s="88" t="s">
        <v>183</v>
      </c>
      <c r="B4" s="129">
        <v>69900</v>
      </c>
      <c r="C4" s="129">
        <v>2030</v>
      </c>
      <c r="D4" s="129">
        <f t="shared" si="0"/>
        <v>4060</v>
      </c>
      <c r="E4" s="169"/>
      <c r="F4" s="169"/>
      <c r="G4" s="131">
        <f t="shared" si="1"/>
        <v>3.6085260335771943</v>
      </c>
      <c r="H4" s="171"/>
      <c r="I4" s="173"/>
      <c r="J4" s="156"/>
      <c r="K4" s="164"/>
      <c r="L4" s="167"/>
      <c r="O4" s="94" t="s">
        <v>60</v>
      </c>
      <c r="P4" s="86">
        <v>4.8440000000000003</v>
      </c>
    </row>
    <row r="5" spans="1:16" ht="19.5" customHeight="1" x14ac:dyDescent="0.2">
      <c r="A5" s="88" t="s">
        <v>184</v>
      </c>
      <c r="B5" s="129">
        <v>69900</v>
      </c>
      <c r="C5" s="129">
        <v>1060</v>
      </c>
      <c r="D5" s="129">
        <f t="shared" si="0"/>
        <v>2120</v>
      </c>
      <c r="E5" s="169"/>
      <c r="F5" s="169"/>
      <c r="G5" s="131">
        <f t="shared" si="1"/>
        <v>3.3263358609287512</v>
      </c>
      <c r="H5" s="171"/>
      <c r="I5" s="173"/>
      <c r="J5" s="156"/>
      <c r="K5" s="164"/>
      <c r="L5" s="167"/>
      <c r="M5" s="10"/>
      <c r="N5" s="10"/>
      <c r="O5" s="10"/>
      <c r="P5" s="10"/>
    </row>
    <row r="6" spans="1:16" ht="19.5" customHeight="1" x14ac:dyDescent="0.2">
      <c r="A6" s="88" t="s">
        <v>185</v>
      </c>
      <c r="B6" s="129">
        <v>69900</v>
      </c>
      <c r="C6" s="129">
        <v>1060</v>
      </c>
      <c r="D6" s="129">
        <f t="shared" si="0"/>
        <v>2120</v>
      </c>
      <c r="E6" s="169"/>
      <c r="F6" s="169"/>
      <c r="G6" s="131">
        <f t="shared" ref="G6" si="2">LOG(D6)</f>
        <v>3.3263358609287512</v>
      </c>
      <c r="H6" s="171"/>
      <c r="I6" s="173"/>
      <c r="J6" s="156"/>
      <c r="K6" s="164"/>
      <c r="L6" s="167"/>
      <c r="M6" s="10"/>
      <c r="N6" s="10"/>
      <c r="O6" s="10"/>
      <c r="P6" s="10"/>
    </row>
    <row r="7" spans="1:16" ht="20.100000000000001" customHeight="1" thickBot="1" x14ac:dyDescent="0.25">
      <c r="A7" s="88" t="s">
        <v>186</v>
      </c>
      <c r="B7" s="129">
        <v>69900</v>
      </c>
      <c r="C7" s="129">
        <v>771</v>
      </c>
      <c r="D7" s="129">
        <f t="shared" si="0"/>
        <v>1542</v>
      </c>
      <c r="E7" s="169"/>
      <c r="F7" s="169"/>
      <c r="G7" s="131">
        <f t="shared" ref="G7" si="3">LOG(D7)</f>
        <v>3.188084373714938</v>
      </c>
      <c r="H7" s="171"/>
      <c r="I7" s="173"/>
      <c r="J7" s="156"/>
      <c r="K7" s="164"/>
      <c r="L7" s="167"/>
      <c r="M7" s="10"/>
      <c r="N7" s="10"/>
      <c r="O7" s="10"/>
      <c r="P7" s="10"/>
    </row>
    <row r="8" spans="1:16" s="10" customFormat="1" ht="20.100000000000001" customHeight="1" thickBot="1" x14ac:dyDescent="0.25">
      <c r="A8" s="91" t="s">
        <v>187</v>
      </c>
      <c r="B8" s="92">
        <v>0</v>
      </c>
      <c r="C8" s="92" t="s">
        <v>65</v>
      </c>
      <c r="D8" s="92">
        <v>0</v>
      </c>
      <c r="E8" s="19"/>
      <c r="F8" s="19"/>
      <c r="G8" s="20" t="e">
        <f t="shared" ref="G8" si="4">LOG(D8)</f>
        <v>#NUM!</v>
      </c>
      <c r="H8" s="20"/>
      <c r="I8" s="21"/>
      <c r="J8" s="8"/>
      <c r="K8" s="7"/>
      <c r="L8" s="32"/>
    </row>
    <row r="9" spans="1:16" ht="20.100000000000001" customHeight="1" thickTop="1" x14ac:dyDescent="0.2">
      <c r="A9" s="87" t="s">
        <v>182</v>
      </c>
      <c r="B9" s="128">
        <v>69900</v>
      </c>
      <c r="C9" s="15">
        <v>294</v>
      </c>
      <c r="D9" s="9">
        <f t="shared" si="0"/>
        <v>588</v>
      </c>
      <c r="E9" s="179">
        <f>AVERAGE(D9:D13)</f>
        <v>665.6</v>
      </c>
      <c r="F9" s="179">
        <f>STDEV(D9:D13)</f>
        <v>558.07956422001337</v>
      </c>
      <c r="G9" s="59">
        <f t="shared" ref="G9" si="5">LOG(D9)</f>
        <v>2.7693773260761385</v>
      </c>
      <c r="H9" s="180">
        <f>AVERAGE(G9:G13)</f>
        <v>2.7174136803059032</v>
      </c>
      <c r="I9" s="192">
        <f>STDEV(G11:G13)^2</f>
        <v>4.56100995956868E-2</v>
      </c>
      <c r="J9" s="181">
        <f>$H$3-H9</f>
        <v>0.63770991770977448</v>
      </c>
      <c r="K9" s="196">
        <f>SQRT(I9)/SQRT(5)</f>
        <v>9.5509266142806054E-2</v>
      </c>
      <c r="L9" s="193">
        <f>1.96*K9</f>
        <v>0.18719816163989986</v>
      </c>
      <c r="M9" s="10"/>
      <c r="N9" s="10"/>
      <c r="O9" s="10"/>
      <c r="P9" s="10"/>
    </row>
    <row r="10" spans="1:16" s="10" customFormat="1" ht="20.100000000000001" customHeight="1" x14ac:dyDescent="0.2">
      <c r="A10" s="88" t="s">
        <v>183</v>
      </c>
      <c r="B10" s="129">
        <v>69900</v>
      </c>
      <c r="C10" s="125">
        <v>810</v>
      </c>
      <c r="D10" s="125">
        <f t="shared" si="0"/>
        <v>1620</v>
      </c>
      <c r="E10" s="179"/>
      <c r="F10" s="179"/>
      <c r="G10" s="131">
        <f t="shared" ref="G10" si="6">LOG(D10)</f>
        <v>3.2095150145426308</v>
      </c>
      <c r="H10" s="180"/>
      <c r="I10" s="192"/>
      <c r="J10" s="182"/>
      <c r="K10" s="197"/>
      <c r="L10" s="194"/>
    </row>
    <row r="11" spans="1:16" s="10" customFormat="1" ht="20.100000000000001" customHeight="1" x14ac:dyDescent="0.2">
      <c r="A11" s="88" t="s">
        <v>184</v>
      </c>
      <c r="B11" s="129">
        <v>69900</v>
      </c>
      <c r="C11" s="125">
        <v>294</v>
      </c>
      <c r="D11" s="125">
        <f t="shared" si="0"/>
        <v>588</v>
      </c>
      <c r="E11" s="179"/>
      <c r="F11" s="179"/>
      <c r="G11" s="131">
        <f t="shared" ref="G11" si="7">LOG(D11)</f>
        <v>2.7693773260761385</v>
      </c>
      <c r="H11" s="180"/>
      <c r="I11" s="192"/>
      <c r="J11" s="182"/>
      <c r="K11" s="197"/>
      <c r="L11" s="194"/>
    </row>
    <row r="12" spans="1:16" ht="20.100000000000001" customHeight="1" x14ac:dyDescent="0.2">
      <c r="A12" s="88" t="s">
        <v>185</v>
      </c>
      <c r="B12" s="129">
        <v>69900</v>
      </c>
      <c r="C12" s="121">
        <v>112</v>
      </c>
      <c r="D12" s="125">
        <f t="shared" si="0"/>
        <v>224</v>
      </c>
      <c r="E12" s="179"/>
      <c r="F12" s="179"/>
      <c r="G12" s="131">
        <f t="shared" ref="G12" si="8">LOG(D12)</f>
        <v>2.3502480183341627</v>
      </c>
      <c r="H12" s="180"/>
      <c r="I12" s="192"/>
      <c r="J12" s="182"/>
      <c r="K12" s="197"/>
      <c r="L12" s="194"/>
      <c r="M12" s="10"/>
      <c r="N12" s="10"/>
      <c r="O12" s="10"/>
      <c r="P12" s="10"/>
    </row>
    <row r="13" spans="1:16" ht="20.100000000000001" customHeight="1" thickBot="1" x14ac:dyDescent="0.25">
      <c r="A13" s="88" t="s">
        <v>186</v>
      </c>
      <c r="B13" s="129">
        <v>69900</v>
      </c>
      <c r="C13" s="125">
        <v>154</v>
      </c>
      <c r="D13" s="125">
        <f t="shared" si="0"/>
        <v>308</v>
      </c>
      <c r="E13" s="179"/>
      <c r="F13" s="179"/>
      <c r="G13" s="131">
        <f t="shared" ref="G13" si="9">LOG(D13)</f>
        <v>2.4885507165004443</v>
      </c>
      <c r="H13" s="180"/>
      <c r="I13" s="192"/>
      <c r="J13" s="183"/>
      <c r="K13" s="198"/>
      <c r="L13" s="195"/>
      <c r="M13" s="10"/>
      <c r="N13" s="10"/>
      <c r="O13" s="10"/>
      <c r="P13" s="10"/>
    </row>
    <row r="14" spans="1:16" s="10" customFormat="1" ht="20.100000000000001" customHeight="1" thickBot="1" x14ac:dyDescent="0.25">
      <c r="A14" s="38" t="s">
        <v>188</v>
      </c>
      <c r="B14" s="22">
        <v>0</v>
      </c>
      <c r="C14" s="22" t="s">
        <v>65</v>
      </c>
      <c r="D14" s="22">
        <v>0</v>
      </c>
      <c r="E14" s="16"/>
      <c r="F14" s="16"/>
      <c r="G14" s="17" t="e">
        <f t="shared" ref="G14:G25" si="10">LOG(D14)</f>
        <v>#NUM!</v>
      </c>
      <c r="H14" s="12"/>
      <c r="I14" s="12"/>
      <c r="J14" s="13"/>
      <c r="K14" s="14"/>
      <c r="L14" s="36"/>
    </row>
    <row r="15" spans="1:16" s="10" customFormat="1" ht="20.100000000000001" customHeight="1" thickTop="1" x14ac:dyDescent="0.2">
      <c r="A15" s="87" t="s">
        <v>182</v>
      </c>
      <c r="B15" s="128">
        <v>69900</v>
      </c>
      <c r="C15" s="15">
        <v>58.7</v>
      </c>
      <c r="D15" s="9">
        <f t="shared" si="0"/>
        <v>117.4</v>
      </c>
      <c r="E15" s="179">
        <f>AVERAGE(D15:D19)</f>
        <v>66.12</v>
      </c>
      <c r="F15" s="179">
        <f>STDEV(D15:D19)</f>
        <v>29.90003344479733</v>
      </c>
      <c r="G15" s="59">
        <f t="shared" si="10"/>
        <v>2.0696680969115957</v>
      </c>
      <c r="H15" s="180">
        <f>AVERAGE(G15:G19)</f>
        <v>1.7908402150171032</v>
      </c>
      <c r="I15" s="180">
        <f>STDEV(G15:G19)^2</f>
        <v>2.9175061897594893E-2</v>
      </c>
      <c r="J15" s="181">
        <f>$H$3-H15</f>
        <v>1.5642833829985745</v>
      </c>
      <c r="K15" s="174">
        <f>SQRT(I15)/SQRT(5)</f>
        <v>7.6387252729228181E-2</v>
      </c>
      <c r="L15" s="186">
        <f>1.96*K15</f>
        <v>0.14971901534928722</v>
      </c>
    </row>
    <row r="16" spans="1:16" s="10" customFormat="1" ht="20.100000000000001" customHeight="1" x14ac:dyDescent="0.2">
      <c r="A16" s="88" t="s">
        <v>183</v>
      </c>
      <c r="B16" s="129">
        <v>69900</v>
      </c>
      <c r="C16" s="125">
        <v>22.4</v>
      </c>
      <c r="D16" s="125">
        <f t="shared" si="0"/>
        <v>44.8</v>
      </c>
      <c r="E16" s="179"/>
      <c r="F16" s="179"/>
      <c r="G16" s="131">
        <f t="shared" si="10"/>
        <v>1.651278013998144</v>
      </c>
      <c r="H16" s="180"/>
      <c r="I16" s="180"/>
      <c r="J16" s="182"/>
      <c r="K16" s="175"/>
      <c r="L16" s="187"/>
    </row>
    <row r="17" spans="1:12" s="10" customFormat="1" ht="20.100000000000001" customHeight="1" x14ac:dyDescent="0.2">
      <c r="A17" s="88" t="s">
        <v>184</v>
      </c>
      <c r="B17" s="129">
        <v>69900</v>
      </c>
      <c r="C17" s="125">
        <v>30.9</v>
      </c>
      <c r="D17" s="125">
        <f t="shared" si="0"/>
        <v>61.8</v>
      </c>
      <c r="E17" s="179"/>
      <c r="F17" s="179"/>
      <c r="G17" s="131">
        <f t="shared" si="10"/>
        <v>1.7909884750888159</v>
      </c>
      <c r="H17" s="180"/>
      <c r="I17" s="180"/>
      <c r="J17" s="182"/>
      <c r="K17" s="175"/>
      <c r="L17" s="187"/>
    </row>
    <row r="18" spans="1:12" s="10" customFormat="1" ht="20.100000000000001" customHeight="1" x14ac:dyDescent="0.2">
      <c r="A18" s="88" t="s">
        <v>185</v>
      </c>
      <c r="B18" s="129">
        <v>69900</v>
      </c>
      <c r="C18" s="121">
        <v>30.9</v>
      </c>
      <c r="D18" s="125">
        <f t="shared" si="0"/>
        <v>61.8</v>
      </c>
      <c r="E18" s="179"/>
      <c r="F18" s="179"/>
      <c r="G18" s="131">
        <f t="shared" si="10"/>
        <v>1.7909884750888159</v>
      </c>
      <c r="H18" s="180"/>
      <c r="I18" s="180"/>
      <c r="J18" s="182"/>
      <c r="K18" s="175"/>
      <c r="L18" s="187"/>
    </row>
    <row r="19" spans="1:12" s="10" customFormat="1" ht="20.100000000000001" customHeight="1" thickBot="1" x14ac:dyDescent="0.25">
      <c r="A19" s="88" t="s">
        <v>186</v>
      </c>
      <c r="B19" s="129">
        <v>69900</v>
      </c>
      <c r="C19" s="125">
        <v>22.4</v>
      </c>
      <c r="D19" s="125">
        <f t="shared" si="0"/>
        <v>44.8</v>
      </c>
      <c r="E19" s="179"/>
      <c r="F19" s="179"/>
      <c r="G19" s="131">
        <f t="shared" si="10"/>
        <v>1.651278013998144</v>
      </c>
      <c r="H19" s="180"/>
      <c r="I19" s="180"/>
      <c r="J19" s="183"/>
      <c r="K19" s="176"/>
      <c r="L19" s="188"/>
    </row>
    <row r="20" spans="1:12" s="10" customFormat="1" ht="20.100000000000001" customHeight="1" thickBot="1" x14ac:dyDescent="0.25">
      <c r="A20" s="38" t="s">
        <v>189</v>
      </c>
      <c r="B20" s="22">
        <v>0</v>
      </c>
      <c r="C20" s="22" t="s">
        <v>65</v>
      </c>
      <c r="D20" s="22">
        <v>0</v>
      </c>
      <c r="E20" s="16"/>
      <c r="F20" s="16"/>
      <c r="G20" s="17" t="e">
        <f t="shared" ref="G20" si="11">LOG(D20)</f>
        <v>#NUM!</v>
      </c>
      <c r="H20" s="12"/>
      <c r="I20" s="12"/>
      <c r="J20" s="13"/>
      <c r="K20" s="14"/>
      <c r="L20" s="36"/>
    </row>
    <row r="21" spans="1:12" s="10" customFormat="1" ht="20.100000000000001" customHeight="1" thickTop="1" x14ac:dyDescent="0.2">
      <c r="A21" s="87" t="s">
        <v>182</v>
      </c>
      <c r="B21" s="128">
        <v>69900</v>
      </c>
      <c r="C21" s="15" t="s">
        <v>79</v>
      </c>
      <c r="D21" s="15">
        <v>20</v>
      </c>
      <c r="E21" s="179">
        <f>AVERAGE(D21:D25)</f>
        <v>18.2</v>
      </c>
      <c r="F21" s="179">
        <f>STDEV(D21:D25)</f>
        <v>10.545141061171254</v>
      </c>
      <c r="G21" s="59">
        <f t="shared" si="10"/>
        <v>1.3010299956639813</v>
      </c>
      <c r="H21" s="180">
        <f>AVERAGE(G21:G25)</f>
        <v>1.0760422483423213</v>
      </c>
      <c r="I21" s="180">
        <f>STDEV(G21:G25)^2</f>
        <v>0.36764743722721471</v>
      </c>
      <c r="J21" s="181">
        <f>$H$3-H21</f>
        <v>2.2790813496733566</v>
      </c>
      <c r="K21" s="175">
        <f>SQRT(I21)/SQRT(5)</f>
        <v>0.27116321182166825</v>
      </c>
      <c r="L21" s="187">
        <f>1.96*K21</f>
        <v>0.53147989517046978</v>
      </c>
    </row>
    <row r="22" spans="1:12" s="10" customFormat="1" ht="20.100000000000001" customHeight="1" x14ac:dyDescent="0.2">
      <c r="A22" s="88" t="s">
        <v>183</v>
      </c>
      <c r="B22" s="129">
        <v>69900</v>
      </c>
      <c r="C22" s="121" t="s">
        <v>65</v>
      </c>
      <c r="D22" s="121">
        <v>1</v>
      </c>
      <c r="E22" s="179"/>
      <c r="F22" s="179"/>
      <c r="G22" s="131">
        <f t="shared" si="10"/>
        <v>0</v>
      </c>
      <c r="H22" s="180"/>
      <c r="I22" s="180"/>
      <c r="J22" s="182"/>
      <c r="K22" s="175"/>
      <c r="L22" s="187"/>
    </row>
    <row r="23" spans="1:12" s="10" customFormat="1" ht="20.100000000000001" customHeight="1" x14ac:dyDescent="0.2">
      <c r="A23" s="88" t="s">
        <v>184</v>
      </c>
      <c r="B23" s="129">
        <v>69900</v>
      </c>
      <c r="C23" s="121" t="s">
        <v>79</v>
      </c>
      <c r="D23" s="121">
        <v>20</v>
      </c>
      <c r="E23" s="179"/>
      <c r="F23" s="179"/>
      <c r="G23" s="131">
        <f t="shared" si="10"/>
        <v>1.3010299956639813</v>
      </c>
      <c r="H23" s="180"/>
      <c r="I23" s="180"/>
      <c r="J23" s="182"/>
      <c r="K23" s="175"/>
      <c r="L23" s="187"/>
    </row>
    <row r="24" spans="1:12" s="10" customFormat="1" ht="20.100000000000001" customHeight="1" x14ac:dyDescent="0.2">
      <c r="A24" s="88" t="s">
        <v>185</v>
      </c>
      <c r="B24" s="129">
        <v>69900</v>
      </c>
      <c r="C24" s="121">
        <v>15</v>
      </c>
      <c r="D24" s="121">
        <f t="shared" si="0"/>
        <v>30</v>
      </c>
      <c r="E24" s="179"/>
      <c r="F24" s="179"/>
      <c r="G24" s="131">
        <f t="shared" si="10"/>
        <v>1.4771212547196624</v>
      </c>
      <c r="H24" s="180"/>
      <c r="I24" s="180"/>
      <c r="J24" s="182"/>
      <c r="K24" s="175"/>
      <c r="L24" s="187"/>
    </row>
    <row r="25" spans="1:12" s="10" customFormat="1" ht="20.100000000000001" customHeight="1" thickBot="1" x14ac:dyDescent="0.25">
      <c r="A25" s="88" t="s">
        <v>186</v>
      </c>
      <c r="B25" s="129">
        <v>69900</v>
      </c>
      <c r="C25" s="121" t="s">
        <v>79</v>
      </c>
      <c r="D25" s="121">
        <v>20</v>
      </c>
      <c r="E25" s="179"/>
      <c r="F25" s="179"/>
      <c r="G25" s="131">
        <f t="shared" si="10"/>
        <v>1.3010299956639813</v>
      </c>
      <c r="H25" s="180"/>
      <c r="I25" s="180"/>
      <c r="J25" s="183"/>
      <c r="K25" s="176"/>
      <c r="L25" s="188"/>
    </row>
    <row r="26" spans="1:12" s="10" customFormat="1" ht="20.100000000000001" customHeight="1" thickBot="1" x14ac:dyDescent="0.25">
      <c r="A26" s="56" t="s">
        <v>190</v>
      </c>
      <c r="B26" s="22">
        <v>0</v>
      </c>
      <c r="C26" s="22" t="s">
        <v>65</v>
      </c>
      <c r="D26" s="22">
        <v>0</v>
      </c>
      <c r="E26" s="16"/>
      <c r="F26" s="16"/>
      <c r="G26" s="17" t="e">
        <f t="shared" ref="G26:G32" si="12">LOG(D26)</f>
        <v>#NUM!</v>
      </c>
      <c r="H26" s="12"/>
      <c r="I26" s="12"/>
      <c r="J26" s="13"/>
      <c r="K26" s="14"/>
      <c r="L26" s="36"/>
    </row>
    <row r="27" spans="1:12" s="10" customFormat="1" ht="19.5" customHeight="1" thickTop="1" x14ac:dyDescent="0.2">
      <c r="A27" s="87" t="s">
        <v>182</v>
      </c>
      <c r="B27" s="128">
        <v>69900</v>
      </c>
      <c r="C27" s="120" t="s">
        <v>79</v>
      </c>
      <c r="D27" s="120">
        <v>20</v>
      </c>
      <c r="E27" s="151">
        <f>AVERAGE(D27:D31)</f>
        <v>16.2</v>
      </c>
      <c r="F27" s="151">
        <f>STDEV(D27:D31)</f>
        <v>8.4970583144992009</v>
      </c>
      <c r="G27" s="122">
        <f t="shared" si="12"/>
        <v>1.3010299956639813</v>
      </c>
      <c r="H27" s="153">
        <f>AVERAGE(G27:G31)</f>
        <v>1.040823996531185</v>
      </c>
      <c r="I27" s="153">
        <f>STDEV(G27:G31)^2</f>
        <v>0.33853580992348381</v>
      </c>
      <c r="J27" s="155">
        <f>$H$3-H27</f>
        <v>2.3142996014844925</v>
      </c>
      <c r="K27" s="157">
        <f>SQRT(I27)/SQRT(5)</f>
        <v>0.26020599913279624</v>
      </c>
      <c r="L27" s="149">
        <f>1.96*K27</f>
        <v>0.51000375830028066</v>
      </c>
    </row>
    <row r="28" spans="1:12" s="10" customFormat="1" ht="20.100000000000001" customHeight="1" x14ac:dyDescent="0.2">
      <c r="A28" s="88" t="s">
        <v>183</v>
      </c>
      <c r="B28" s="129">
        <v>69900</v>
      </c>
      <c r="C28" s="121" t="s">
        <v>65</v>
      </c>
      <c r="D28" s="121">
        <v>1</v>
      </c>
      <c r="E28" s="152"/>
      <c r="F28" s="152"/>
      <c r="G28" s="123">
        <f t="shared" si="12"/>
        <v>0</v>
      </c>
      <c r="H28" s="154"/>
      <c r="I28" s="154"/>
      <c r="J28" s="156"/>
      <c r="K28" s="158"/>
      <c r="L28" s="150"/>
    </row>
    <row r="29" spans="1:12" s="10" customFormat="1" ht="20.100000000000001" customHeight="1" x14ac:dyDescent="0.2">
      <c r="A29" s="88" t="s">
        <v>184</v>
      </c>
      <c r="B29" s="129">
        <v>69900</v>
      </c>
      <c r="C29" s="121" t="s">
        <v>79</v>
      </c>
      <c r="D29" s="121">
        <v>20</v>
      </c>
      <c r="E29" s="152"/>
      <c r="F29" s="152"/>
      <c r="G29" s="123">
        <f t="shared" si="12"/>
        <v>1.3010299956639813</v>
      </c>
      <c r="H29" s="154"/>
      <c r="I29" s="154"/>
      <c r="J29" s="156"/>
      <c r="K29" s="158"/>
      <c r="L29" s="150"/>
    </row>
    <row r="30" spans="1:12" s="10" customFormat="1" ht="20.100000000000001" customHeight="1" x14ac:dyDescent="0.2">
      <c r="A30" s="88" t="s">
        <v>185</v>
      </c>
      <c r="B30" s="129">
        <v>69900</v>
      </c>
      <c r="C30" s="121" t="s">
        <v>79</v>
      </c>
      <c r="D30" s="121">
        <v>20</v>
      </c>
      <c r="E30" s="152"/>
      <c r="F30" s="152"/>
      <c r="G30" s="123">
        <f t="shared" si="12"/>
        <v>1.3010299956639813</v>
      </c>
      <c r="H30" s="154"/>
      <c r="I30" s="154"/>
      <c r="J30" s="156"/>
      <c r="K30" s="158"/>
      <c r="L30" s="150"/>
    </row>
    <row r="31" spans="1:12" s="10" customFormat="1" ht="20.100000000000001" customHeight="1" thickBot="1" x14ac:dyDescent="0.25">
      <c r="A31" s="88" t="s">
        <v>186</v>
      </c>
      <c r="B31" s="129">
        <v>69900</v>
      </c>
      <c r="C31" s="45" t="s">
        <v>79</v>
      </c>
      <c r="D31" s="121">
        <v>20</v>
      </c>
      <c r="E31" s="152"/>
      <c r="F31" s="152"/>
      <c r="G31" s="123">
        <f t="shared" si="12"/>
        <v>1.3010299956639813</v>
      </c>
      <c r="H31" s="154"/>
      <c r="I31" s="154"/>
      <c r="J31" s="156"/>
      <c r="K31" s="158"/>
      <c r="L31" s="150"/>
    </row>
    <row r="32" spans="1:12" s="10" customFormat="1" ht="20.100000000000001" customHeight="1" thickBot="1" x14ac:dyDescent="0.25">
      <c r="A32" s="57" t="s">
        <v>191</v>
      </c>
      <c r="B32" s="39">
        <v>0</v>
      </c>
      <c r="C32" s="39" t="s">
        <v>65</v>
      </c>
      <c r="D32" s="39">
        <v>0</v>
      </c>
      <c r="E32" s="40"/>
      <c r="F32" s="40"/>
      <c r="G32" s="41" t="e">
        <f t="shared" si="12"/>
        <v>#NUM!</v>
      </c>
      <c r="H32" s="41"/>
      <c r="I32" s="41"/>
      <c r="J32" s="42"/>
      <c r="K32" s="43"/>
      <c r="L32" s="44"/>
    </row>
    <row r="33" spans="1:12" ht="15.75" thickTop="1" x14ac:dyDescent="0.2">
      <c r="A33" s="10"/>
      <c r="B33" s="10"/>
      <c r="C33" s="10"/>
      <c r="D33" s="10"/>
      <c r="E33" s="10"/>
      <c r="F33" s="10"/>
      <c r="G33" s="10"/>
      <c r="H33" s="10"/>
      <c r="I33" s="10"/>
      <c r="J33" s="10"/>
      <c r="K33" s="10"/>
      <c r="L33" s="10"/>
    </row>
    <row r="34" spans="1:12" ht="20.100000000000001" customHeight="1" x14ac:dyDescent="0.2">
      <c r="A34" s="10"/>
      <c r="B34" s="10"/>
      <c r="C34" s="10"/>
      <c r="D34" s="10"/>
      <c r="E34" s="10"/>
      <c r="F34" s="10"/>
      <c r="G34" s="10"/>
      <c r="H34" s="10"/>
      <c r="I34" s="10"/>
      <c r="J34" s="10"/>
      <c r="K34" s="10"/>
      <c r="L34" s="10"/>
    </row>
    <row r="35" spans="1:12" ht="33" customHeight="1" x14ac:dyDescent="0.2">
      <c r="A35" s="165" t="s">
        <v>91</v>
      </c>
      <c r="B35" s="165"/>
      <c r="C35" s="165"/>
      <c r="D35" s="165"/>
      <c r="E35" s="165"/>
      <c r="F35" s="165"/>
      <c r="G35" s="10"/>
      <c r="H35" s="10"/>
      <c r="I35" s="10"/>
      <c r="J35" s="10"/>
      <c r="K35" s="10"/>
      <c r="L35" s="10"/>
    </row>
    <row r="36" spans="1:12" ht="48.75" customHeight="1" x14ac:dyDescent="0.2">
      <c r="A36" s="25" t="s">
        <v>48</v>
      </c>
      <c r="B36" s="26" t="s">
        <v>49</v>
      </c>
      <c r="C36" s="26" t="s">
        <v>50</v>
      </c>
      <c r="D36" s="26" t="s">
        <v>51</v>
      </c>
      <c r="E36" s="26" t="s">
        <v>52</v>
      </c>
      <c r="F36" s="10"/>
      <c r="G36" s="10"/>
      <c r="H36" s="10"/>
      <c r="I36" s="10"/>
      <c r="J36" s="10"/>
      <c r="K36" s="10"/>
      <c r="L36" s="10"/>
    </row>
    <row r="37" spans="1:12" ht="20.100000000000001" customHeight="1" x14ac:dyDescent="0.2">
      <c r="A37" s="87" t="s">
        <v>182</v>
      </c>
      <c r="B37" s="114">
        <v>69900</v>
      </c>
      <c r="C37" s="114">
        <v>1060</v>
      </c>
      <c r="D37" s="114">
        <f t="shared" ref="D37:D41" si="13">C37*2</f>
        <v>2120</v>
      </c>
      <c r="E37" s="143">
        <f>AVERAGE(D37:D41)</f>
        <v>2392.4</v>
      </c>
      <c r="F37" s="10"/>
      <c r="G37" s="10"/>
      <c r="H37" s="10"/>
      <c r="I37" s="10"/>
      <c r="J37" s="10"/>
      <c r="K37" s="10"/>
      <c r="L37" s="10"/>
    </row>
    <row r="38" spans="1:12" ht="20.100000000000001" customHeight="1" x14ac:dyDescent="0.2">
      <c r="A38" s="88" t="s">
        <v>183</v>
      </c>
      <c r="B38" s="115">
        <v>69900</v>
      </c>
      <c r="C38" s="131">
        <v>2030</v>
      </c>
      <c r="D38" s="115">
        <f t="shared" si="13"/>
        <v>4060</v>
      </c>
      <c r="E38" s="144"/>
      <c r="F38" s="10"/>
      <c r="G38" s="10"/>
      <c r="H38" s="10"/>
      <c r="I38" s="10"/>
      <c r="J38" s="10"/>
      <c r="K38" s="10"/>
      <c r="L38" s="10"/>
    </row>
    <row r="39" spans="1:12" ht="20.100000000000001" customHeight="1" x14ac:dyDescent="0.2">
      <c r="A39" s="88" t="s">
        <v>184</v>
      </c>
      <c r="B39" s="115">
        <v>69900</v>
      </c>
      <c r="C39" s="115">
        <v>1060</v>
      </c>
      <c r="D39" s="115">
        <f t="shared" si="13"/>
        <v>2120</v>
      </c>
      <c r="E39" s="144"/>
      <c r="F39" s="10"/>
      <c r="G39" s="10"/>
      <c r="H39" s="10"/>
      <c r="I39" s="10"/>
      <c r="J39" s="10"/>
      <c r="K39" s="10"/>
      <c r="L39" s="10"/>
    </row>
    <row r="40" spans="1:12" ht="20.100000000000001" customHeight="1" x14ac:dyDescent="0.2">
      <c r="A40" s="88" t="s">
        <v>185</v>
      </c>
      <c r="B40" s="115">
        <v>69900</v>
      </c>
      <c r="C40" s="115">
        <v>1060</v>
      </c>
      <c r="D40" s="115">
        <f t="shared" si="13"/>
        <v>2120</v>
      </c>
      <c r="E40" s="144"/>
      <c r="F40" s="10"/>
      <c r="G40" s="10"/>
      <c r="H40" s="10"/>
      <c r="I40" s="10"/>
      <c r="J40" s="10"/>
      <c r="K40" s="10"/>
      <c r="L40" s="10"/>
    </row>
    <row r="41" spans="1:12" ht="20.100000000000001" customHeight="1" x14ac:dyDescent="0.2">
      <c r="A41" s="88" t="s">
        <v>186</v>
      </c>
      <c r="B41" s="115">
        <v>69900</v>
      </c>
      <c r="C41" s="115">
        <v>771</v>
      </c>
      <c r="D41" s="115">
        <f t="shared" si="13"/>
        <v>1542</v>
      </c>
      <c r="E41" s="144"/>
      <c r="F41" s="10"/>
      <c r="G41" s="10"/>
      <c r="H41" s="10"/>
      <c r="I41" s="10"/>
      <c r="J41" s="10"/>
      <c r="K41" s="10"/>
      <c r="L41" s="10"/>
    </row>
    <row r="42" spans="1:12" ht="20.100000000000001" customHeight="1" x14ac:dyDescent="0.2">
      <c r="A42" s="91" t="s">
        <v>187</v>
      </c>
      <c r="B42" s="106">
        <v>0</v>
      </c>
      <c r="C42" s="106" t="s">
        <v>65</v>
      </c>
      <c r="D42" s="106">
        <v>0</v>
      </c>
      <c r="E42" s="107"/>
      <c r="F42" s="10"/>
      <c r="G42" s="10"/>
      <c r="H42" s="10"/>
      <c r="I42" s="10"/>
      <c r="J42" s="10"/>
      <c r="K42" s="10"/>
      <c r="L42" s="10"/>
    </row>
    <row r="43" spans="1:12" ht="20.100000000000001" customHeight="1" x14ac:dyDescent="0.2">
      <c r="A43" s="87" t="s">
        <v>182</v>
      </c>
      <c r="B43" s="114">
        <v>69900</v>
      </c>
      <c r="C43" s="108">
        <v>294</v>
      </c>
      <c r="D43" s="109">
        <f t="shared" ref="D43:D47" si="14">C43*2</f>
        <v>588</v>
      </c>
      <c r="E43" s="189">
        <f>AVERAGE(D43:D47)</f>
        <v>665.6</v>
      </c>
      <c r="F43" s="10"/>
      <c r="G43" s="10"/>
      <c r="H43" s="10"/>
      <c r="I43" s="10"/>
      <c r="J43" s="10"/>
      <c r="K43" s="10"/>
      <c r="L43" s="10"/>
    </row>
    <row r="44" spans="1:12" ht="20.100000000000001" customHeight="1" x14ac:dyDescent="0.2">
      <c r="A44" s="88" t="s">
        <v>183</v>
      </c>
      <c r="B44" s="115">
        <v>69900</v>
      </c>
      <c r="C44" s="117">
        <v>810</v>
      </c>
      <c r="D44" s="117">
        <f t="shared" si="14"/>
        <v>1620</v>
      </c>
      <c r="E44" s="189"/>
      <c r="F44" s="10"/>
      <c r="G44" s="10"/>
      <c r="H44" s="10"/>
      <c r="I44" s="10"/>
      <c r="J44" s="10"/>
      <c r="K44" s="10"/>
      <c r="L44" s="10"/>
    </row>
    <row r="45" spans="1:12" ht="20.100000000000001" customHeight="1" x14ac:dyDescent="0.2">
      <c r="A45" s="88" t="s">
        <v>184</v>
      </c>
      <c r="B45" s="115">
        <v>69900</v>
      </c>
      <c r="C45" s="117">
        <v>294</v>
      </c>
      <c r="D45" s="117">
        <f t="shared" si="14"/>
        <v>588</v>
      </c>
      <c r="E45" s="189"/>
      <c r="F45" s="10"/>
      <c r="G45" s="10"/>
      <c r="H45" s="10"/>
      <c r="I45" s="10"/>
      <c r="J45" s="10"/>
      <c r="K45" s="10"/>
      <c r="L45" s="10"/>
    </row>
    <row r="46" spans="1:12" ht="20.100000000000001" customHeight="1" x14ac:dyDescent="0.2">
      <c r="A46" s="88" t="s">
        <v>185</v>
      </c>
      <c r="B46" s="115">
        <v>69900</v>
      </c>
      <c r="C46" s="119">
        <v>112</v>
      </c>
      <c r="D46" s="117">
        <f t="shared" si="14"/>
        <v>224</v>
      </c>
      <c r="E46" s="189"/>
      <c r="F46" s="10"/>
      <c r="G46" s="10"/>
      <c r="H46" s="10"/>
      <c r="I46" s="10"/>
      <c r="J46" s="10"/>
      <c r="K46" s="10"/>
      <c r="L46" s="10"/>
    </row>
    <row r="47" spans="1:12" ht="20.100000000000001" customHeight="1" x14ac:dyDescent="0.2">
      <c r="A47" s="88" t="s">
        <v>186</v>
      </c>
      <c r="B47" s="115">
        <v>69900</v>
      </c>
      <c r="C47" s="117">
        <v>154</v>
      </c>
      <c r="D47" s="117">
        <f t="shared" si="14"/>
        <v>308</v>
      </c>
      <c r="E47" s="189"/>
      <c r="F47" s="10"/>
      <c r="G47" s="10"/>
      <c r="H47" s="10"/>
      <c r="I47" s="10"/>
      <c r="J47" s="10"/>
      <c r="K47" s="10"/>
      <c r="L47" s="10"/>
    </row>
    <row r="48" spans="1:12" ht="20.100000000000001" customHeight="1" x14ac:dyDescent="0.2">
      <c r="A48" s="38" t="s">
        <v>188</v>
      </c>
      <c r="B48" s="103">
        <v>0</v>
      </c>
      <c r="C48" s="103" t="s">
        <v>65</v>
      </c>
      <c r="D48" s="103">
        <v>0</v>
      </c>
      <c r="E48" s="100"/>
      <c r="F48" s="10"/>
      <c r="G48" s="10"/>
      <c r="H48" s="10"/>
      <c r="I48" s="10"/>
      <c r="J48" s="10"/>
      <c r="K48" s="10"/>
      <c r="L48" s="10"/>
    </row>
    <row r="49" spans="1:12" ht="20.100000000000001" customHeight="1" x14ac:dyDescent="0.2">
      <c r="A49" s="87" t="s">
        <v>182</v>
      </c>
      <c r="B49" s="114">
        <v>69900</v>
      </c>
      <c r="C49" s="108">
        <v>58.7</v>
      </c>
      <c r="D49" s="109">
        <f t="shared" ref="D49:D53" si="15">C49*2</f>
        <v>117.4</v>
      </c>
      <c r="E49" s="189">
        <f>AVERAGE(D49:D53)</f>
        <v>66.12</v>
      </c>
      <c r="F49" s="10"/>
      <c r="G49" s="10"/>
      <c r="H49" s="10"/>
      <c r="I49" s="10"/>
      <c r="J49" s="10"/>
      <c r="K49" s="10"/>
      <c r="L49" s="10"/>
    </row>
    <row r="50" spans="1:12" ht="20.100000000000001" customHeight="1" x14ac:dyDescent="0.2">
      <c r="A50" s="88" t="s">
        <v>183</v>
      </c>
      <c r="B50" s="115">
        <v>69900</v>
      </c>
      <c r="C50" s="117">
        <v>22.4</v>
      </c>
      <c r="D50" s="117">
        <f t="shared" si="15"/>
        <v>44.8</v>
      </c>
      <c r="E50" s="189"/>
      <c r="F50" s="10"/>
      <c r="G50" s="10"/>
      <c r="H50" s="10"/>
      <c r="I50" s="10"/>
      <c r="J50" s="10"/>
      <c r="K50" s="10"/>
      <c r="L50" s="10"/>
    </row>
    <row r="51" spans="1:12" ht="20.100000000000001" customHeight="1" x14ac:dyDescent="0.2">
      <c r="A51" s="88" t="s">
        <v>184</v>
      </c>
      <c r="B51" s="115">
        <v>69900</v>
      </c>
      <c r="C51" s="117">
        <v>30.9</v>
      </c>
      <c r="D51" s="117">
        <f t="shared" si="15"/>
        <v>61.8</v>
      </c>
      <c r="E51" s="189"/>
      <c r="F51" s="10"/>
      <c r="G51" s="10"/>
      <c r="H51" s="10"/>
      <c r="I51" s="10"/>
      <c r="J51" s="10"/>
      <c r="K51" s="10"/>
      <c r="L51" s="10"/>
    </row>
    <row r="52" spans="1:12" ht="20.100000000000001" customHeight="1" x14ac:dyDescent="0.2">
      <c r="A52" s="88" t="s">
        <v>185</v>
      </c>
      <c r="B52" s="115">
        <v>69900</v>
      </c>
      <c r="C52" s="119">
        <v>30.9</v>
      </c>
      <c r="D52" s="117">
        <f t="shared" si="15"/>
        <v>61.8</v>
      </c>
      <c r="E52" s="189"/>
      <c r="F52" s="10"/>
      <c r="G52" s="10"/>
      <c r="H52" s="10"/>
      <c r="I52" s="10"/>
      <c r="J52" s="10"/>
      <c r="K52" s="10"/>
      <c r="L52" s="10"/>
    </row>
    <row r="53" spans="1:12" ht="20.100000000000001" customHeight="1" x14ac:dyDescent="0.2">
      <c r="A53" s="88" t="s">
        <v>186</v>
      </c>
      <c r="B53" s="115">
        <v>69900</v>
      </c>
      <c r="C53" s="117">
        <v>22.4</v>
      </c>
      <c r="D53" s="117">
        <f t="shared" si="15"/>
        <v>44.8</v>
      </c>
      <c r="E53" s="189"/>
      <c r="F53" s="10"/>
      <c r="G53" s="10"/>
      <c r="H53" s="10"/>
      <c r="I53" s="10"/>
      <c r="J53" s="10"/>
      <c r="K53" s="10"/>
      <c r="L53" s="10"/>
    </row>
    <row r="54" spans="1:12" ht="20.100000000000001" customHeight="1" x14ac:dyDescent="0.2">
      <c r="A54" s="38" t="s">
        <v>189</v>
      </c>
      <c r="B54" s="103">
        <v>0</v>
      </c>
      <c r="C54" s="103" t="s">
        <v>65</v>
      </c>
      <c r="D54" s="103">
        <v>0</v>
      </c>
      <c r="E54" s="100"/>
      <c r="F54" s="10"/>
      <c r="G54" s="10"/>
      <c r="H54" s="10"/>
      <c r="I54" s="10"/>
      <c r="J54" s="10"/>
      <c r="K54" s="10"/>
      <c r="L54" s="10"/>
    </row>
    <row r="55" spans="1:12" ht="20.100000000000001" customHeight="1" x14ac:dyDescent="0.2">
      <c r="A55" s="87" t="s">
        <v>182</v>
      </c>
      <c r="B55" s="114">
        <v>69900</v>
      </c>
      <c r="C55" s="108" t="s">
        <v>79</v>
      </c>
      <c r="D55" s="108">
        <v>20</v>
      </c>
      <c r="E55" s="189">
        <f>AVERAGE(D55:D59)</f>
        <v>18.2</v>
      </c>
      <c r="F55" s="10"/>
      <c r="G55" s="10"/>
      <c r="H55" s="10"/>
      <c r="I55" s="10"/>
      <c r="J55" s="10"/>
      <c r="K55" s="10"/>
      <c r="L55" s="10"/>
    </row>
    <row r="56" spans="1:12" ht="20.100000000000001" customHeight="1" x14ac:dyDescent="0.2">
      <c r="A56" s="88" t="s">
        <v>183</v>
      </c>
      <c r="B56" s="115">
        <v>69900</v>
      </c>
      <c r="C56" s="119" t="s">
        <v>65</v>
      </c>
      <c r="D56" s="119">
        <v>1</v>
      </c>
      <c r="E56" s="189"/>
      <c r="F56" s="10"/>
      <c r="G56" s="10"/>
      <c r="H56" s="10"/>
      <c r="I56" s="10"/>
      <c r="J56" s="10"/>
      <c r="K56" s="10"/>
      <c r="L56" s="10"/>
    </row>
    <row r="57" spans="1:12" ht="20.100000000000001" customHeight="1" x14ac:dyDescent="0.2">
      <c r="A57" s="88" t="s">
        <v>184</v>
      </c>
      <c r="B57" s="115">
        <v>69900</v>
      </c>
      <c r="C57" s="119" t="s">
        <v>79</v>
      </c>
      <c r="D57" s="119">
        <v>20</v>
      </c>
      <c r="E57" s="189"/>
      <c r="F57" s="10"/>
      <c r="G57" s="10"/>
      <c r="H57" s="10"/>
      <c r="I57" s="10"/>
      <c r="J57" s="10"/>
      <c r="K57" s="10"/>
      <c r="L57" s="10"/>
    </row>
    <row r="58" spans="1:12" ht="20.100000000000001" customHeight="1" x14ac:dyDescent="0.2">
      <c r="A58" s="88" t="s">
        <v>185</v>
      </c>
      <c r="B58" s="115">
        <v>69900</v>
      </c>
      <c r="C58" s="119">
        <v>15</v>
      </c>
      <c r="D58" s="119">
        <f t="shared" ref="D58" si="16">C58*2</f>
        <v>30</v>
      </c>
      <c r="E58" s="189"/>
      <c r="F58" s="10"/>
      <c r="G58" s="10"/>
      <c r="H58" s="10"/>
      <c r="I58" s="10"/>
      <c r="J58" s="10"/>
      <c r="K58" s="10"/>
      <c r="L58" s="10"/>
    </row>
    <row r="59" spans="1:12" ht="20.100000000000001" customHeight="1" x14ac:dyDescent="0.2">
      <c r="A59" s="88" t="s">
        <v>186</v>
      </c>
      <c r="B59" s="115">
        <v>69900</v>
      </c>
      <c r="C59" s="119" t="s">
        <v>79</v>
      </c>
      <c r="D59" s="119">
        <v>20</v>
      </c>
      <c r="E59" s="189"/>
      <c r="F59" s="10"/>
      <c r="G59" s="10"/>
      <c r="H59" s="10"/>
      <c r="I59" s="10"/>
      <c r="J59" s="10"/>
      <c r="K59" s="10"/>
      <c r="L59" s="10"/>
    </row>
    <row r="60" spans="1:12" ht="20.100000000000001" customHeight="1" x14ac:dyDescent="0.2">
      <c r="A60" s="56" t="s">
        <v>190</v>
      </c>
      <c r="B60" s="103">
        <v>0</v>
      </c>
      <c r="C60" s="103" t="s">
        <v>65</v>
      </c>
      <c r="D60" s="103">
        <v>0</v>
      </c>
      <c r="E60" s="100"/>
      <c r="F60" s="10"/>
      <c r="G60" s="10"/>
      <c r="H60" s="10"/>
      <c r="I60" s="10"/>
      <c r="J60" s="10"/>
      <c r="K60" s="10"/>
      <c r="L60" s="10"/>
    </row>
    <row r="61" spans="1:12" ht="20.100000000000001" customHeight="1" x14ac:dyDescent="0.2">
      <c r="A61" s="87" t="s">
        <v>182</v>
      </c>
      <c r="B61" s="114">
        <v>69900</v>
      </c>
      <c r="C61" s="118" t="s">
        <v>79</v>
      </c>
      <c r="D61" s="118">
        <v>20</v>
      </c>
      <c r="E61" s="147">
        <f>AVERAGE(D61:D65)</f>
        <v>16.2</v>
      </c>
      <c r="F61" s="10"/>
      <c r="G61" s="10"/>
      <c r="H61" s="10"/>
      <c r="I61" s="10"/>
      <c r="J61" s="10"/>
      <c r="K61" s="10"/>
      <c r="L61" s="10"/>
    </row>
    <row r="62" spans="1:12" ht="20.100000000000001" customHeight="1" x14ac:dyDescent="0.2">
      <c r="A62" s="88" t="s">
        <v>183</v>
      </c>
      <c r="B62" s="115">
        <v>69900</v>
      </c>
      <c r="C62" s="119" t="s">
        <v>65</v>
      </c>
      <c r="D62" s="119">
        <v>1</v>
      </c>
      <c r="E62" s="148"/>
      <c r="F62" s="10"/>
      <c r="G62" s="10"/>
      <c r="H62" s="10"/>
      <c r="I62" s="10"/>
      <c r="J62" s="10"/>
      <c r="K62" s="10"/>
      <c r="L62" s="10"/>
    </row>
    <row r="63" spans="1:12" ht="20.100000000000001" customHeight="1" x14ac:dyDescent="0.2">
      <c r="A63" s="88" t="s">
        <v>184</v>
      </c>
      <c r="B63" s="115">
        <v>69900</v>
      </c>
      <c r="C63" s="119" t="s">
        <v>79</v>
      </c>
      <c r="D63" s="119">
        <v>20</v>
      </c>
      <c r="E63" s="148"/>
      <c r="F63" s="10"/>
      <c r="G63" s="10"/>
      <c r="H63" s="10"/>
      <c r="I63" s="10"/>
      <c r="J63" s="10"/>
      <c r="K63" s="10"/>
      <c r="L63" s="10"/>
    </row>
    <row r="64" spans="1:12" ht="20.100000000000001" customHeight="1" x14ac:dyDescent="0.2">
      <c r="A64" s="88" t="s">
        <v>185</v>
      </c>
      <c r="B64" s="115">
        <v>69900</v>
      </c>
      <c r="C64" s="119" t="s">
        <v>79</v>
      </c>
      <c r="D64" s="119">
        <v>20</v>
      </c>
      <c r="E64" s="148"/>
      <c r="F64" s="10"/>
      <c r="G64" s="10"/>
      <c r="H64" s="10"/>
      <c r="I64" s="10"/>
      <c r="J64" s="10"/>
      <c r="K64" s="10"/>
      <c r="L64" s="10"/>
    </row>
    <row r="65" spans="1:12" ht="20.100000000000001" customHeight="1" x14ac:dyDescent="0.2">
      <c r="A65" s="88" t="s">
        <v>186</v>
      </c>
      <c r="B65" s="115">
        <v>69900</v>
      </c>
      <c r="C65" s="102" t="s">
        <v>79</v>
      </c>
      <c r="D65" s="119">
        <v>20</v>
      </c>
      <c r="E65" s="148"/>
      <c r="F65" s="10"/>
      <c r="G65" s="10"/>
      <c r="H65" s="10"/>
      <c r="I65" s="10"/>
      <c r="J65" s="10"/>
      <c r="K65" s="10"/>
      <c r="L65" s="10"/>
    </row>
    <row r="66" spans="1:12" ht="20.100000000000001" customHeight="1" x14ac:dyDescent="0.2">
      <c r="A66" s="57" t="s">
        <v>191</v>
      </c>
      <c r="B66" s="104">
        <v>0</v>
      </c>
      <c r="C66" s="104" t="s">
        <v>65</v>
      </c>
      <c r="D66" s="104">
        <v>0</v>
      </c>
      <c r="E66" s="105"/>
      <c r="F66" s="10"/>
      <c r="G66" s="10"/>
      <c r="H66" s="10"/>
      <c r="I66" s="10"/>
      <c r="J66" s="10"/>
      <c r="K66" s="10"/>
      <c r="L66" s="10"/>
    </row>
    <row r="67" spans="1:12" ht="20.100000000000001" customHeight="1" x14ac:dyDescent="0.2">
      <c r="A67" s="10"/>
      <c r="B67" s="10"/>
      <c r="C67" s="10"/>
      <c r="D67" s="10"/>
      <c r="E67" s="10"/>
      <c r="F67" s="10"/>
      <c r="G67" s="10"/>
      <c r="H67" s="10"/>
      <c r="I67" s="10"/>
      <c r="J67" s="10"/>
      <c r="K67" s="10"/>
      <c r="L67" s="10"/>
    </row>
    <row r="68" spans="1:12" ht="20.100000000000001" customHeight="1" x14ac:dyDescent="0.2">
      <c r="A68" s="10"/>
      <c r="B68" s="10"/>
      <c r="C68" s="10"/>
      <c r="D68" s="10"/>
      <c r="E68" s="10"/>
      <c r="F68" s="10"/>
      <c r="G68" s="10"/>
      <c r="H68" s="10"/>
      <c r="I68" s="10"/>
      <c r="J68" s="10"/>
      <c r="K68" s="10"/>
      <c r="L68" s="10"/>
    </row>
    <row r="69" spans="1:12" ht="20.100000000000001" customHeight="1" x14ac:dyDescent="0.2">
      <c r="A69" s="10"/>
      <c r="B69" s="10"/>
      <c r="C69" s="10"/>
      <c r="D69" s="10"/>
      <c r="E69" s="10"/>
      <c r="F69" s="10"/>
      <c r="G69" s="10"/>
      <c r="H69" s="10"/>
      <c r="I69" s="10"/>
      <c r="J69" s="10"/>
      <c r="K69" s="10"/>
      <c r="L69" s="10"/>
    </row>
    <row r="70" spans="1:12" ht="20.100000000000001" customHeight="1" x14ac:dyDescent="0.2">
      <c r="A70" s="10"/>
      <c r="B70" s="10"/>
      <c r="C70" s="10"/>
      <c r="D70" s="10"/>
      <c r="E70" s="10"/>
      <c r="F70" s="10"/>
      <c r="G70" s="10"/>
      <c r="H70" s="10"/>
      <c r="I70" s="10"/>
      <c r="J70" s="10"/>
      <c r="K70" s="10"/>
      <c r="L70" s="10"/>
    </row>
    <row r="71" spans="1:12" ht="20.100000000000001" customHeight="1" x14ac:dyDescent="0.2">
      <c r="A71" s="10"/>
      <c r="B71" s="10"/>
      <c r="C71" s="10"/>
      <c r="D71" s="10"/>
      <c r="E71" s="10"/>
      <c r="F71" s="10"/>
      <c r="G71" s="10"/>
      <c r="H71" s="10"/>
      <c r="I71" s="10"/>
      <c r="J71" s="10"/>
      <c r="K71" s="10"/>
      <c r="L71" s="10"/>
    </row>
    <row r="72" spans="1:12" ht="20.100000000000001" customHeight="1" x14ac:dyDescent="0.2">
      <c r="A72" s="10"/>
      <c r="B72" s="10"/>
      <c r="C72" s="10"/>
      <c r="D72" s="10"/>
      <c r="E72" s="10"/>
      <c r="F72" s="10"/>
      <c r="G72" s="10"/>
      <c r="H72" s="10"/>
      <c r="I72" s="10"/>
      <c r="J72" s="10"/>
      <c r="K72" s="10"/>
      <c r="L72" s="10"/>
    </row>
    <row r="73" spans="1:12" ht="20.100000000000001" customHeight="1" x14ac:dyDescent="0.2">
      <c r="A73" s="10"/>
      <c r="B73" s="10"/>
      <c r="C73" s="10"/>
      <c r="D73" s="10"/>
      <c r="E73" s="10"/>
      <c r="F73" s="10"/>
      <c r="G73" s="10"/>
      <c r="H73" s="10"/>
      <c r="I73" s="10"/>
      <c r="J73" s="10"/>
      <c r="K73" s="10"/>
      <c r="L73" s="10"/>
    </row>
    <row r="74" spans="1:12" ht="20.100000000000001" customHeight="1" x14ac:dyDescent="0.2">
      <c r="A74" s="10"/>
      <c r="B74" s="10"/>
      <c r="C74" s="10"/>
      <c r="D74" s="10"/>
      <c r="E74" s="10"/>
      <c r="F74" s="10"/>
      <c r="G74" s="10"/>
      <c r="H74" s="10"/>
      <c r="I74" s="10"/>
      <c r="J74" s="10"/>
      <c r="K74" s="10"/>
      <c r="L74" s="10"/>
    </row>
    <row r="75" spans="1:12" ht="20.100000000000001" customHeight="1" x14ac:dyDescent="0.2">
      <c r="A75" s="10"/>
      <c r="B75" s="10"/>
      <c r="C75" s="10"/>
      <c r="D75" s="10"/>
      <c r="E75" s="10"/>
      <c r="F75" s="10"/>
      <c r="G75" s="10"/>
      <c r="H75" s="10"/>
      <c r="I75" s="10"/>
      <c r="J75" s="10"/>
      <c r="K75" s="10"/>
      <c r="L75" s="10"/>
    </row>
    <row r="76" spans="1:12" ht="20.100000000000001" customHeight="1" x14ac:dyDescent="0.2">
      <c r="A76" s="10"/>
      <c r="B76" s="10"/>
      <c r="C76" s="10"/>
      <c r="D76" s="10"/>
      <c r="E76" s="10"/>
      <c r="F76" s="10"/>
      <c r="G76" s="10"/>
      <c r="H76" s="10"/>
      <c r="I76" s="10"/>
      <c r="J76" s="10"/>
      <c r="K76" s="10"/>
      <c r="L76" s="10"/>
    </row>
    <row r="77" spans="1:12" ht="20.100000000000001" customHeight="1" x14ac:dyDescent="0.2">
      <c r="A77" s="10"/>
      <c r="B77" s="10"/>
      <c r="C77" s="10"/>
      <c r="D77" s="10"/>
      <c r="E77" s="10"/>
      <c r="F77" s="10"/>
      <c r="G77" s="10"/>
      <c r="H77" s="10"/>
      <c r="I77" s="10"/>
      <c r="J77" s="10"/>
      <c r="K77" s="10"/>
      <c r="L77" s="10"/>
    </row>
    <row r="78" spans="1:12" ht="20.100000000000001" customHeight="1" x14ac:dyDescent="0.2">
      <c r="A78" s="10"/>
      <c r="B78" s="10"/>
      <c r="C78" s="10"/>
      <c r="D78" s="10"/>
      <c r="E78" s="10"/>
      <c r="F78" s="10"/>
      <c r="G78" s="10"/>
      <c r="H78" s="10"/>
      <c r="I78" s="10"/>
      <c r="J78" s="10"/>
      <c r="K78" s="10"/>
      <c r="L78" s="10"/>
    </row>
    <row r="79" spans="1:12" ht="20.100000000000001" customHeight="1" x14ac:dyDescent="0.2">
      <c r="A79" s="10"/>
      <c r="B79" s="10"/>
      <c r="C79" s="10"/>
      <c r="D79" s="10"/>
      <c r="E79" s="10"/>
      <c r="F79" s="10"/>
      <c r="G79" s="10"/>
      <c r="H79" s="10"/>
      <c r="I79" s="10"/>
      <c r="J79" s="10"/>
      <c r="K79" s="10"/>
      <c r="L79" s="10"/>
    </row>
    <row r="80" spans="1:12" ht="20.100000000000001" customHeight="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ht="20.100000000000001" customHeight="1" x14ac:dyDescent="0.2">
      <c r="A119" s="10"/>
      <c r="B119" s="10"/>
      <c r="C119" s="10"/>
      <c r="D119" s="10"/>
      <c r="E119" s="10"/>
      <c r="F119" s="10"/>
      <c r="G119" s="10"/>
      <c r="H119" s="10"/>
      <c r="I119" s="10"/>
      <c r="J119" s="10"/>
      <c r="K119" s="10"/>
      <c r="L119" s="10"/>
    </row>
    <row r="120" spans="1:12" ht="20.100000000000001" customHeight="1" x14ac:dyDescent="0.2">
      <c r="A120" s="10"/>
      <c r="B120" s="10"/>
      <c r="C120" s="10"/>
      <c r="D120" s="10"/>
      <c r="E120" s="10"/>
      <c r="F120" s="10"/>
      <c r="G120" s="10"/>
      <c r="H120" s="10"/>
      <c r="I120" s="10"/>
      <c r="J120" s="10"/>
      <c r="K120" s="10"/>
      <c r="L120" s="10"/>
    </row>
    <row r="121" spans="1:12" ht="20.100000000000001" customHeight="1" x14ac:dyDescent="0.2">
      <c r="A121" s="10"/>
      <c r="B121" s="10"/>
      <c r="C121" s="10"/>
      <c r="D121" s="10"/>
      <c r="E121" s="10"/>
      <c r="F121" s="10"/>
      <c r="G121" s="10"/>
      <c r="H121" s="10"/>
      <c r="I121" s="10"/>
      <c r="J121" s="10"/>
      <c r="K121" s="10"/>
      <c r="L121" s="10"/>
    </row>
    <row r="122" spans="1:12" ht="20.100000000000001" customHeight="1" x14ac:dyDescent="0.2">
      <c r="A122" s="10"/>
      <c r="B122" s="10"/>
      <c r="C122" s="10"/>
      <c r="D122" s="10"/>
      <c r="E122" s="10"/>
      <c r="F122" s="10"/>
      <c r="G122" s="10"/>
      <c r="H122" s="10"/>
      <c r="I122" s="10"/>
      <c r="J122" s="10"/>
      <c r="K122" s="10"/>
      <c r="L122" s="10"/>
    </row>
    <row r="123" spans="1:12" ht="20.100000000000001" customHeight="1" x14ac:dyDescent="0.2">
      <c r="A123" s="10"/>
      <c r="B123" s="10"/>
      <c r="C123" s="10"/>
      <c r="D123" s="10"/>
      <c r="E123" s="10"/>
      <c r="F123" s="10"/>
      <c r="G123" s="10"/>
      <c r="H123" s="10"/>
      <c r="I123" s="10"/>
      <c r="J123" s="10"/>
      <c r="K123" s="10"/>
      <c r="L123" s="10"/>
    </row>
    <row r="124" spans="1:12" ht="20.100000000000001" customHeight="1" x14ac:dyDescent="0.2">
      <c r="A124" s="10"/>
      <c r="B124" s="10"/>
      <c r="C124" s="10"/>
      <c r="D124" s="10"/>
      <c r="E124" s="10"/>
      <c r="F124" s="10"/>
      <c r="G124" s="10"/>
      <c r="H124" s="10"/>
      <c r="I124" s="10"/>
      <c r="J124" s="10"/>
      <c r="K124" s="10"/>
      <c r="L124" s="10"/>
    </row>
    <row r="125" spans="1:12" x14ac:dyDescent="0.2">
      <c r="A125" s="10"/>
      <c r="B125" s="10"/>
      <c r="C125" s="10"/>
      <c r="D125" s="10"/>
      <c r="E125" s="10"/>
      <c r="F125" s="10"/>
      <c r="G125" s="10"/>
      <c r="H125" s="10"/>
      <c r="I125" s="10"/>
      <c r="J125" s="10"/>
      <c r="K125" s="10"/>
      <c r="L125" s="10"/>
    </row>
    <row r="126" spans="1:12" x14ac:dyDescent="0.2">
      <c r="A126" s="10"/>
      <c r="B126" s="10"/>
      <c r="C126" s="10"/>
      <c r="D126" s="10"/>
      <c r="E126" s="10"/>
      <c r="F126" s="10"/>
      <c r="G126" s="10"/>
      <c r="H126" s="10"/>
      <c r="I126" s="10"/>
      <c r="J126" s="10"/>
      <c r="K126" s="10"/>
      <c r="L126" s="10"/>
    </row>
    <row r="127" spans="1:12" x14ac:dyDescent="0.2">
      <c r="A127" s="10"/>
      <c r="B127" s="10"/>
      <c r="C127" s="10"/>
      <c r="D127" s="10"/>
      <c r="E127" s="10"/>
      <c r="F127" s="10"/>
      <c r="G127" s="10"/>
      <c r="H127" s="10"/>
      <c r="I127" s="10"/>
      <c r="J127" s="10"/>
      <c r="K127" s="10"/>
      <c r="L127" s="10"/>
    </row>
    <row r="128" spans="1:12" x14ac:dyDescent="0.2">
      <c r="A128" s="10"/>
      <c r="B128" s="10"/>
      <c r="C128" s="10"/>
      <c r="D128" s="10"/>
      <c r="E128" s="10"/>
      <c r="F128" s="10"/>
      <c r="G128" s="10"/>
      <c r="H128" s="10"/>
      <c r="I128" s="10"/>
      <c r="J128" s="10"/>
      <c r="K128" s="10"/>
      <c r="L128" s="10"/>
    </row>
    <row r="129" spans="1:12" x14ac:dyDescent="0.2">
      <c r="A129" s="10"/>
      <c r="B129" s="10"/>
      <c r="C129" s="10"/>
      <c r="D129" s="10"/>
      <c r="E129" s="10"/>
      <c r="F129" s="10"/>
      <c r="G129" s="10"/>
      <c r="H129" s="10"/>
      <c r="I129" s="10"/>
      <c r="J129" s="10"/>
      <c r="K129" s="10"/>
      <c r="L129" s="10"/>
    </row>
    <row r="130" spans="1:12"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row r="214" spans="1:12" x14ac:dyDescent="0.2">
      <c r="A214" s="10"/>
      <c r="B214" s="10"/>
      <c r="C214" s="10"/>
      <c r="D214" s="10"/>
      <c r="E214" s="10"/>
      <c r="F214" s="10"/>
      <c r="G214" s="10"/>
      <c r="H214" s="10"/>
      <c r="I214" s="10"/>
      <c r="J214" s="10"/>
      <c r="K214" s="10"/>
      <c r="L214" s="10"/>
    </row>
    <row r="215" spans="1:12" x14ac:dyDescent="0.2">
      <c r="A215" s="10"/>
      <c r="B215" s="10"/>
      <c r="C215" s="10"/>
      <c r="D215" s="10"/>
      <c r="E215" s="10"/>
      <c r="F215" s="10"/>
      <c r="G215" s="10"/>
      <c r="H215" s="10"/>
      <c r="I215" s="10"/>
      <c r="J215" s="10"/>
      <c r="K215" s="10"/>
      <c r="L215" s="10"/>
    </row>
    <row r="216" spans="1:12" x14ac:dyDescent="0.2">
      <c r="A216" s="10"/>
      <c r="B216" s="10"/>
      <c r="C216" s="10"/>
      <c r="D216" s="10"/>
      <c r="E216" s="10"/>
      <c r="F216" s="10"/>
      <c r="G216" s="10"/>
      <c r="H216" s="10"/>
      <c r="I216" s="10"/>
      <c r="J216" s="10"/>
      <c r="K216" s="10"/>
      <c r="L216" s="10"/>
    </row>
    <row r="217" spans="1:12" x14ac:dyDescent="0.2">
      <c r="A217" s="10"/>
      <c r="B217" s="10"/>
      <c r="C217" s="10"/>
      <c r="D217" s="10"/>
      <c r="E217" s="10"/>
      <c r="F217" s="10"/>
      <c r="G217" s="10"/>
      <c r="H217" s="10"/>
      <c r="I217" s="10"/>
      <c r="J217" s="10"/>
      <c r="K217" s="10"/>
      <c r="L217" s="10"/>
    </row>
    <row r="218" spans="1:12" x14ac:dyDescent="0.2">
      <c r="A218" s="10"/>
      <c r="B218" s="10"/>
      <c r="C218" s="10"/>
      <c r="D218" s="10"/>
      <c r="E218" s="10"/>
      <c r="F218" s="10"/>
      <c r="G218" s="10"/>
      <c r="H218" s="10"/>
      <c r="I218" s="10"/>
      <c r="J218" s="10"/>
      <c r="K218" s="10"/>
      <c r="L218" s="10"/>
    </row>
    <row r="219" spans="1:12" x14ac:dyDescent="0.2">
      <c r="A219" s="10"/>
      <c r="B219" s="10"/>
      <c r="C219" s="10"/>
      <c r="D219" s="10"/>
      <c r="E219" s="10"/>
      <c r="F219" s="10"/>
      <c r="G219" s="10"/>
      <c r="H219" s="10"/>
      <c r="I219" s="10"/>
      <c r="J219" s="10"/>
      <c r="K219" s="10"/>
      <c r="L219" s="10"/>
    </row>
  </sheetData>
  <mergeCells count="41">
    <mergeCell ref="A35:F35"/>
    <mergeCell ref="E37:E41"/>
    <mergeCell ref="E43:E47"/>
    <mergeCell ref="E49:E53"/>
    <mergeCell ref="E55:E59"/>
    <mergeCell ref="E61:E65"/>
    <mergeCell ref="K3:K7"/>
    <mergeCell ref="L3:L7"/>
    <mergeCell ref="L9:L13"/>
    <mergeCell ref="K9:K13"/>
    <mergeCell ref="E15:E19"/>
    <mergeCell ref="F15:F19"/>
    <mergeCell ref="H15:H19"/>
    <mergeCell ref="I15:I19"/>
    <mergeCell ref="J15:J19"/>
    <mergeCell ref="K15:K19"/>
    <mergeCell ref="L15:L19"/>
    <mergeCell ref="J3:J7"/>
    <mergeCell ref="J9:J13"/>
    <mergeCell ref="E3:E7"/>
    <mergeCell ref="F3:F7"/>
    <mergeCell ref="H3:H7"/>
    <mergeCell ref="J21:J25"/>
    <mergeCell ref="L27:L31"/>
    <mergeCell ref="K27:K31"/>
    <mergeCell ref="L21:L25"/>
    <mergeCell ref="K21:K25"/>
    <mergeCell ref="J27:J31"/>
    <mergeCell ref="I3:I7"/>
    <mergeCell ref="E9:E13"/>
    <mergeCell ref="F9:F13"/>
    <mergeCell ref="H9:H13"/>
    <mergeCell ref="I9:I13"/>
    <mergeCell ref="E27:E31"/>
    <mergeCell ref="F27:F31"/>
    <mergeCell ref="H27:H31"/>
    <mergeCell ref="I27:I31"/>
    <mergeCell ref="E21:E25"/>
    <mergeCell ref="F21:F25"/>
    <mergeCell ref="H21:H25"/>
    <mergeCell ref="I21:I25"/>
  </mergeCells>
  <printOptions horizontalCentered="1"/>
  <pageMargins left="0.7" right="0.7" top="1.25" bottom="0.75" header="0.3" footer="0.3"/>
  <pageSetup scale="37" orientation="landscape" r:id="rId1"/>
  <headerFooter>
    <oddHeader xml:space="preserve">&amp;C&amp;20Study B05897
Test #4
</oddHeader>
    <oddFoote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A2A6A8365CC72448725B45A05328473" ma:contentTypeVersion="5" ma:contentTypeDescription="Create a new document." ma:contentTypeScope="" ma:versionID="b0e31a6d2ccbdc2cbddb4025bf0db8fc">
  <xsd:schema xmlns:xsd="http://www.w3.org/2001/XMLSchema" xmlns:xs="http://www.w3.org/2001/XMLSchema" xmlns:p="http://schemas.microsoft.com/office/2006/metadata/properties" xmlns:ns3="3d1e4bae-7245-4c37-bba0-e395492f20b6" xmlns:ns4="30b2e096-cf50-43d9-8b28-738f2a4fde85" targetNamespace="http://schemas.microsoft.com/office/2006/metadata/properties" ma:root="true" ma:fieldsID="4ee78b284b6ac650acd69566191b1d04" ns3:_="" ns4:_="">
    <xsd:import namespace="3d1e4bae-7245-4c37-bba0-e395492f20b6"/>
    <xsd:import namespace="30b2e096-cf50-43d9-8b28-738f2a4fde85"/>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1e4bae-7245-4c37-bba0-e395492f20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b2e096-cf50-43d9-8b28-738f2a4fde8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7C1BFB-7102-422C-A9A9-F64A3E44A7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1e4bae-7245-4c37-bba0-e395492f20b6"/>
    <ds:schemaRef ds:uri="30b2e096-cf50-43d9-8b28-738f2a4fde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DF8B16C-299A-401D-B451-6CC751221F8A}">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48EAA008-1520-4F63-937F-47A6F1DA1B7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5</vt:i4>
      </vt:variant>
    </vt:vector>
  </HeadingPairs>
  <TitlesOfParts>
    <vt:vector size="14" baseType="lpstr">
      <vt:lpstr>Overview</vt:lpstr>
      <vt:lpstr>Information and Glossary</vt:lpstr>
      <vt:lpstr>Test 4 chart</vt:lpstr>
      <vt:lpstr>Environmental conditions</vt:lpstr>
      <vt:lpstr>Hardcover book cover</vt:lpstr>
      <vt:lpstr>Softcover book cover</vt:lpstr>
      <vt:lpstr>Plastic protective cover</vt:lpstr>
      <vt:lpstr>Expanded polyethylene foam</vt:lpstr>
      <vt:lpstr>DVD case</vt:lpstr>
      <vt:lpstr>'DVD case'!Print_Area</vt:lpstr>
      <vt:lpstr>'Expanded polyethylene foam'!Print_Area</vt:lpstr>
      <vt:lpstr>'Hardcover book cover'!Print_Area</vt:lpstr>
      <vt:lpstr>'Plastic protective cover'!Print_Area</vt:lpstr>
      <vt:lpstr>'Softcover book cover'!Print_Area</vt:lpstr>
    </vt:vector>
  </TitlesOfParts>
  <Manager/>
  <Company>Battelle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Battelle</dc:creator>
  <cp:keywords/>
  <dc:description/>
  <cp:lastModifiedBy>Morgan,Kendra</cp:lastModifiedBy>
  <cp:revision/>
  <dcterms:created xsi:type="dcterms:W3CDTF">2003-06-12T11:20:39Z</dcterms:created>
  <dcterms:modified xsi:type="dcterms:W3CDTF">2020-11-17T19:00:58Z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0x0101007A2A6A8365CC72448725B45A05328473</vt:lpwstr>
  </property>
</Properties>
</file>